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kanaitakamasa/Downloads/"/>
    </mc:Choice>
  </mc:AlternateContent>
  <xr:revisionPtr revIDLastSave="0" documentId="13_ncr:1_{4A4DC101-3D3A-5A42-944C-C49A8D6BDA30}" xr6:coauthVersionLast="43" xr6:coauthVersionMax="43" xr10:uidLastSave="{00000000-0000-0000-0000-000000000000}"/>
  <bookViews>
    <workbookView xWindow="0" yWindow="460" windowWidth="28800" windowHeight="17540" xr2:uid="{00000000-000D-0000-FFFF-FFFF00000000}"/>
  </bookViews>
  <sheets>
    <sheet name="20190707Liquid版" sheetId="1" r:id="rId1"/>
    <sheet name="区分ち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9" i="1"/>
  <c r="F8" i="1"/>
  <c r="E9" i="1" s="1"/>
  <c r="E8" i="1"/>
  <c r="D9" i="1"/>
  <c r="D8" i="1"/>
  <c r="C8" i="1"/>
  <c r="B8" i="1"/>
  <c r="C9" i="1" l="1"/>
  <c r="B9" i="1"/>
  <c r="M139" i="1"/>
  <c r="M143" i="1" s="1"/>
  <c r="M147" i="1" s="1"/>
  <c r="M151" i="1" s="1"/>
  <c r="M155" i="1" s="1"/>
  <c r="M159" i="1" s="1"/>
  <c r="M163" i="1" s="1"/>
  <c r="M167" i="1" s="1"/>
  <c r="M171" i="1" s="1"/>
  <c r="M175" i="1" s="1"/>
  <c r="M179" i="1" s="1"/>
  <c r="M183" i="1" s="1"/>
  <c r="M187" i="1" s="1"/>
  <c r="L139" i="1"/>
  <c r="L143" i="1" s="1"/>
  <c r="L147" i="1" s="1"/>
  <c r="L151" i="1" s="1"/>
  <c r="L155" i="1" s="1"/>
  <c r="L159" i="1" s="1"/>
  <c r="L163" i="1" s="1"/>
  <c r="L167" i="1" s="1"/>
  <c r="L171" i="1" s="1"/>
  <c r="L175" i="1" s="1"/>
  <c r="L179" i="1" s="1"/>
  <c r="L183" i="1" s="1"/>
  <c r="L187" i="1" s="1"/>
  <c r="K139" i="1"/>
  <c r="K143" i="1" s="1"/>
  <c r="K147" i="1" s="1"/>
  <c r="K151" i="1" s="1"/>
  <c r="K155" i="1" s="1"/>
  <c r="K159" i="1" s="1"/>
  <c r="K163" i="1" s="1"/>
  <c r="K167" i="1" s="1"/>
  <c r="K171" i="1" s="1"/>
  <c r="K175" i="1" s="1"/>
  <c r="K179" i="1" s="1"/>
  <c r="K183" i="1" s="1"/>
  <c r="K187" i="1" s="1"/>
  <c r="J139" i="1"/>
  <c r="J143" i="1" s="1"/>
  <c r="J147" i="1" s="1"/>
  <c r="J151" i="1" s="1"/>
  <c r="J155" i="1" s="1"/>
  <c r="J159" i="1" s="1"/>
  <c r="J163" i="1" s="1"/>
  <c r="J167" i="1" s="1"/>
  <c r="J171" i="1" s="1"/>
  <c r="J175" i="1" s="1"/>
  <c r="J179" i="1" s="1"/>
  <c r="J183" i="1" s="1"/>
  <c r="J187" i="1" s="1"/>
  <c r="I139" i="1"/>
  <c r="I143" i="1" s="1"/>
  <c r="I147" i="1" s="1"/>
  <c r="I151" i="1" s="1"/>
  <c r="I155" i="1" s="1"/>
  <c r="I159" i="1" s="1"/>
  <c r="I163" i="1" s="1"/>
  <c r="I167" i="1" s="1"/>
  <c r="I171" i="1" s="1"/>
  <c r="I175" i="1" s="1"/>
  <c r="I179" i="1" s="1"/>
  <c r="I183" i="1" s="1"/>
  <c r="I187" i="1" s="1"/>
  <c r="H139" i="1"/>
  <c r="H143" i="1" s="1"/>
  <c r="H147" i="1" s="1"/>
  <c r="H151" i="1" s="1"/>
  <c r="H155" i="1" s="1"/>
  <c r="H159" i="1" s="1"/>
  <c r="H163" i="1" s="1"/>
  <c r="H167" i="1" s="1"/>
  <c r="H171" i="1" s="1"/>
  <c r="H175" i="1" s="1"/>
  <c r="H179" i="1" s="1"/>
  <c r="H183" i="1" s="1"/>
  <c r="H187" i="1" s="1"/>
  <c r="G139" i="1"/>
  <c r="G143" i="1" s="1"/>
  <c r="G147" i="1" s="1"/>
  <c r="G151" i="1" s="1"/>
  <c r="G155" i="1" s="1"/>
  <c r="G159" i="1" s="1"/>
  <c r="G163" i="1" s="1"/>
  <c r="G167" i="1" s="1"/>
  <c r="G171" i="1" s="1"/>
  <c r="G175" i="1" s="1"/>
  <c r="G179" i="1" s="1"/>
  <c r="G183" i="1" s="1"/>
  <c r="G187" i="1" s="1"/>
  <c r="F139" i="1"/>
  <c r="F143" i="1" s="1"/>
  <c r="F147" i="1" s="1"/>
  <c r="F151" i="1" s="1"/>
  <c r="F155" i="1" s="1"/>
  <c r="F159" i="1" s="1"/>
  <c r="F163" i="1" s="1"/>
  <c r="F167" i="1" s="1"/>
  <c r="F171" i="1" s="1"/>
  <c r="F175" i="1" s="1"/>
  <c r="F179" i="1" s="1"/>
  <c r="F183" i="1" s="1"/>
  <c r="F187" i="1" s="1"/>
  <c r="E139" i="1"/>
  <c r="E143" i="1" s="1"/>
  <c r="E147" i="1" s="1"/>
  <c r="E151" i="1" s="1"/>
  <c r="E155" i="1" s="1"/>
  <c r="E159" i="1" s="1"/>
  <c r="E163" i="1" s="1"/>
  <c r="E167" i="1" s="1"/>
  <c r="E171" i="1" s="1"/>
  <c r="E175" i="1" s="1"/>
  <c r="E179" i="1" s="1"/>
  <c r="E183" i="1" s="1"/>
  <c r="E187" i="1" s="1"/>
  <c r="D139" i="1"/>
  <c r="D143" i="1" s="1"/>
  <c r="D147" i="1" s="1"/>
  <c r="D151" i="1" s="1"/>
  <c r="D155" i="1" s="1"/>
  <c r="D159" i="1" s="1"/>
  <c r="D163" i="1" s="1"/>
  <c r="D167" i="1" s="1"/>
  <c r="D171" i="1" s="1"/>
  <c r="D175" i="1" s="1"/>
  <c r="D179" i="1" s="1"/>
  <c r="D183" i="1" s="1"/>
  <c r="D187" i="1" s="1"/>
  <c r="C139" i="1"/>
  <c r="C143" i="1" s="1"/>
  <c r="C147" i="1" s="1"/>
  <c r="C151" i="1" s="1"/>
  <c r="C155" i="1" s="1"/>
  <c r="C159" i="1" s="1"/>
  <c r="C163" i="1" s="1"/>
  <c r="C167" i="1" s="1"/>
  <c r="C171" i="1" s="1"/>
  <c r="C175" i="1" s="1"/>
  <c r="C179" i="1" s="1"/>
  <c r="C183" i="1" s="1"/>
  <c r="C187" i="1" s="1"/>
  <c r="B139" i="1"/>
  <c r="B143" i="1" s="1"/>
  <c r="B147" i="1" s="1"/>
  <c r="B151" i="1" s="1"/>
  <c r="B155" i="1" s="1"/>
  <c r="B159" i="1" s="1"/>
  <c r="B163" i="1" s="1"/>
  <c r="B167" i="1" s="1"/>
  <c r="B171" i="1" s="1"/>
  <c r="B175" i="1" s="1"/>
  <c r="B179" i="1" s="1"/>
  <c r="B183" i="1" s="1"/>
  <c r="B187" i="1" s="1"/>
  <c r="M75" i="1"/>
  <c r="M79" i="1" s="1"/>
  <c r="M83" i="1" s="1"/>
  <c r="M87" i="1" s="1"/>
  <c r="M91" i="1" s="1"/>
  <c r="M95" i="1" s="1"/>
  <c r="M99" i="1" s="1"/>
  <c r="M103" i="1" s="1"/>
  <c r="M107" i="1" s="1"/>
  <c r="M111" i="1" s="1"/>
  <c r="M115" i="1" s="1"/>
  <c r="M119" i="1" s="1"/>
  <c r="M123" i="1" s="1"/>
  <c r="M127" i="1" s="1"/>
  <c r="M131" i="1" s="1"/>
  <c r="M135" i="1" s="1"/>
  <c r="L75" i="1"/>
  <c r="L79" i="1" s="1"/>
  <c r="L83" i="1" s="1"/>
  <c r="L87" i="1" s="1"/>
  <c r="L91" i="1" s="1"/>
  <c r="L95" i="1" s="1"/>
  <c r="L99" i="1" s="1"/>
  <c r="L103" i="1" s="1"/>
  <c r="L107" i="1" s="1"/>
  <c r="L111" i="1" s="1"/>
  <c r="L115" i="1" s="1"/>
  <c r="L119" i="1" s="1"/>
  <c r="L123" i="1" s="1"/>
  <c r="L127" i="1" s="1"/>
  <c r="L131" i="1" s="1"/>
  <c r="L135" i="1" s="1"/>
  <c r="K75" i="1"/>
  <c r="K79" i="1" s="1"/>
  <c r="K83" i="1" s="1"/>
  <c r="K87" i="1" s="1"/>
  <c r="K91" i="1" s="1"/>
  <c r="K95" i="1" s="1"/>
  <c r="K99" i="1" s="1"/>
  <c r="K103" i="1" s="1"/>
  <c r="K107" i="1" s="1"/>
  <c r="K111" i="1" s="1"/>
  <c r="K115" i="1" s="1"/>
  <c r="K119" i="1" s="1"/>
  <c r="K123" i="1" s="1"/>
  <c r="K127" i="1" s="1"/>
  <c r="K131" i="1" s="1"/>
  <c r="K135" i="1" s="1"/>
  <c r="J75" i="1"/>
  <c r="J79" i="1" s="1"/>
  <c r="J83" i="1" s="1"/>
  <c r="J87" i="1" s="1"/>
  <c r="J91" i="1" s="1"/>
  <c r="J95" i="1" s="1"/>
  <c r="J99" i="1" s="1"/>
  <c r="J103" i="1" s="1"/>
  <c r="J107" i="1" s="1"/>
  <c r="J111" i="1" s="1"/>
  <c r="J115" i="1" s="1"/>
  <c r="J119" i="1" s="1"/>
  <c r="J123" i="1" s="1"/>
  <c r="J127" i="1" s="1"/>
  <c r="J131" i="1" s="1"/>
  <c r="J135" i="1" s="1"/>
  <c r="I75" i="1"/>
  <c r="I79" i="1" s="1"/>
  <c r="I83" i="1" s="1"/>
  <c r="I87" i="1" s="1"/>
  <c r="I91" i="1" s="1"/>
  <c r="I95" i="1" s="1"/>
  <c r="I99" i="1" s="1"/>
  <c r="I103" i="1" s="1"/>
  <c r="I107" i="1" s="1"/>
  <c r="I111" i="1" s="1"/>
  <c r="I115" i="1" s="1"/>
  <c r="I119" i="1" s="1"/>
  <c r="I123" i="1" s="1"/>
  <c r="I127" i="1" s="1"/>
  <c r="I131" i="1" s="1"/>
  <c r="I135" i="1" s="1"/>
  <c r="H75" i="1"/>
  <c r="H79" i="1" s="1"/>
  <c r="H83" i="1" s="1"/>
  <c r="H87" i="1" s="1"/>
  <c r="H91" i="1" s="1"/>
  <c r="H95" i="1" s="1"/>
  <c r="H99" i="1" s="1"/>
  <c r="H103" i="1" s="1"/>
  <c r="H107" i="1" s="1"/>
  <c r="H111" i="1" s="1"/>
  <c r="H115" i="1" s="1"/>
  <c r="H119" i="1" s="1"/>
  <c r="H123" i="1" s="1"/>
  <c r="H127" i="1" s="1"/>
  <c r="H131" i="1" s="1"/>
  <c r="H135" i="1" s="1"/>
  <c r="G75" i="1"/>
  <c r="G79" i="1" s="1"/>
  <c r="G83" i="1" s="1"/>
  <c r="G87" i="1" s="1"/>
  <c r="G91" i="1" s="1"/>
  <c r="G95" i="1" s="1"/>
  <c r="G99" i="1" s="1"/>
  <c r="G103" i="1" s="1"/>
  <c r="G107" i="1" s="1"/>
  <c r="G111" i="1" s="1"/>
  <c r="G115" i="1" s="1"/>
  <c r="G119" i="1" s="1"/>
  <c r="G123" i="1" s="1"/>
  <c r="G127" i="1" s="1"/>
  <c r="G131" i="1" s="1"/>
  <c r="G135" i="1" s="1"/>
  <c r="F75" i="1"/>
  <c r="F79" i="1" s="1"/>
  <c r="F83" i="1" s="1"/>
  <c r="F87" i="1" s="1"/>
  <c r="F91" i="1" s="1"/>
  <c r="F95" i="1" s="1"/>
  <c r="F99" i="1" s="1"/>
  <c r="F103" i="1" s="1"/>
  <c r="F107" i="1" s="1"/>
  <c r="F111" i="1" s="1"/>
  <c r="F115" i="1" s="1"/>
  <c r="F119" i="1" s="1"/>
  <c r="F123" i="1" s="1"/>
  <c r="F127" i="1" s="1"/>
  <c r="F131" i="1" s="1"/>
  <c r="F135" i="1" s="1"/>
  <c r="E75" i="1"/>
  <c r="E79" i="1" s="1"/>
  <c r="E83" i="1" s="1"/>
  <c r="E87" i="1" s="1"/>
  <c r="E91" i="1" s="1"/>
  <c r="E95" i="1" s="1"/>
  <c r="E99" i="1" s="1"/>
  <c r="E103" i="1" s="1"/>
  <c r="E107" i="1" s="1"/>
  <c r="E111" i="1" s="1"/>
  <c r="E115" i="1" s="1"/>
  <c r="E119" i="1" s="1"/>
  <c r="E123" i="1" s="1"/>
  <c r="E127" i="1" s="1"/>
  <c r="E131" i="1" s="1"/>
  <c r="E135" i="1" s="1"/>
  <c r="D75" i="1"/>
  <c r="D79" i="1" s="1"/>
  <c r="D83" i="1" s="1"/>
  <c r="D87" i="1" s="1"/>
  <c r="D91" i="1" s="1"/>
  <c r="D95" i="1" s="1"/>
  <c r="D99" i="1" s="1"/>
  <c r="D103" i="1" s="1"/>
  <c r="D107" i="1" s="1"/>
  <c r="D111" i="1" s="1"/>
  <c r="D115" i="1" s="1"/>
  <c r="D119" i="1" s="1"/>
  <c r="D123" i="1" s="1"/>
  <c r="D127" i="1" s="1"/>
  <c r="D131" i="1" s="1"/>
  <c r="D135" i="1" s="1"/>
  <c r="C75" i="1"/>
  <c r="C79" i="1" s="1"/>
  <c r="C83" i="1" s="1"/>
  <c r="C87" i="1" s="1"/>
  <c r="C91" i="1" s="1"/>
  <c r="C95" i="1" s="1"/>
  <c r="C99" i="1" s="1"/>
  <c r="C103" i="1" s="1"/>
  <c r="C107" i="1" s="1"/>
  <c r="C111" i="1" s="1"/>
  <c r="C115" i="1" s="1"/>
  <c r="C119" i="1" s="1"/>
  <c r="C123" i="1" s="1"/>
  <c r="C127" i="1" s="1"/>
  <c r="C131" i="1" s="1"/>
  <c r="C135" i="1" s="1"/>
  <c r="B75" i="1"/>
  <c r="B79" i="1" s="1"/>
  <c r="B83" i="1" s="1"/>
  <c r="B87" i="1" s="1"/>
  <c r="B91" i="1" s="1"/>
  <c r="B95" i="1" s="1"/>
  <c r="B99" i="1" s="1"/>
  <c r="B103" i="1" s="1"/>
  <c r="B107" i="1" s="1"/>
  <c r="B111" i="1" s="1"/>
  <c r="B115" i="1" s="1"/>
  <c r="B119" i="1" s="1"/>
  <c r="B123" i="1" s="1"/>
  <c r="B127" i="1" s="1"/>
  <c r="B131" i="1" s="1"/>
  <c r="B135" i="1" s="1"/>
  <c r="M47" i="1"/>
  <c r="M51" i="1" s="1"/>
  <c r="M55" i="1" s="1"/>
  <c r="M59" i="1" s="1"/>
  <c r="M63" i="1" s="1"/>
  <c r="M67" i="1" s="1"/>
  <c r="M71" i="1" s="1"/>
  <c r="E47" i="1"/>
  <c r="E51" i="1" s="1"/>
  <c r="E55" i="1" s="1"/>
  <c r="E59" i="1" s="1"/>
  <c r="E63" i="1" s="1"/>
  <c r="E67" i="1" s="1"/>
  <c r="E71" i="1" s="1"/>
  <c r="M43" i="1"/>
  <c r="L43" i="1"/>
  <c r="L47" i="1" s="1"/>
  <c r="L51" i="1" s="1"/>
  <c r="L55" i="1" s="1"/>
  <c r="L59" i="1" s="1"/>
  <c r="L63" i="1" s="1"/>
  <c r="L67" i="1" s="1"/>
  <c r="L71" i="1" s="1"/>
  <c r="K43" i="1"/>
  <c r="K47" i="1" s="1"/>
  <c r="K51" i="1" s="1"/>
  <c r="K55" i="1" s="1"/>
  <c r="K59" i="1" s="1"/>
  <c r="K63" i="1" s="1"/>
  <c r="K67" i="1" s="1"/>
  <c r="K71" i="1" s="1"/>
  <c r="J43" i="1"/>
  <c r="J47" i="1" s="1"/>
  <c r="J51" i="1" s="1"/>
  <c r="J55" i="1" s="1"/>
  <c r="J59" i="1" s="1"/>
  <c r="J63" i="1" s="1"/>
  <c r="J67" i="1" s="1"/>
  <c r="J71" i="1" s="1"/>
  <c r="I43" i="1"/>
  <c r="I47" i="1" s="1"/>
  <c r="I51" i="1" s="1"/>
  <c r="I55" i="1" s="1"/>
  <c r="I59" i="1" s="1"/>
  <c r="I63" i="1" s="1"/>
  <c r="I67" i="1" s="1"/>
  <c r="I71" i="1" s="1"/>
  <c r="H43" i="1"/>
  <c r="H47" i="1" s="1"/>
  <c r="H51" i="1" s="1"/>
  <c r="H55" i="1" s="1"/>
  <c r="H59" i="1" s="1"/>
  <c r="H63" i="1" s="1"/>
  <c r="H67" i="1" s="1"/>
  <c r="H71" i="1" s="1"/>
  <c r="G43" i="1"/>
  <c r="G47" i="1" s="1"/>
  <c r="G51" i="1" s="1"/>
  <c r="G55" i="1" s="1"/>
  <c r="G59" i="1" s="1"/>
  <c r="G63" i="1" s="1"/>
  <c r="G67" i="1" s="1"/>
  <c r="G71" i="1" s="1"/>
  <c r="F43" i="1"/>
  <c r="F47" i="1" s="1"/>
  <c r="F51" i="1" s="1"/>
  <c r="F55" i="1" s="1"/>
  <c r="F59" i="1" s="1"/>
  <c r="F63" i="1" s="1"/>
  <c r="F67" i="1" s="1"/>
  <c r="F71" i="1" s="1"/>
  <c r="E43" i="1"/>
  <c r="D43" i="1"/>
  <c r="D47" i="1" s="1"/>
  <c r="D51" i="1" s="1"/>
  <c r="D55" i="1" s="1"/>
  <c r="D59" i="1" s="1"/>
  <c r="D63" i="1" s="1"/>
  <c r="D67" i="1" s="1"/>
  <c r="D71" i="1" s="1"/>
  <c r="C43" i="1"/>
  <c r="C47" i="1" s="1"/>
  <c r="C51" i="1" s="1"/>
  <c r="C55" i="1" s="1"/>
  <c r="C59" i="1" s="1"/>
  <c r="C63" i="1" s="1"/>
  <c r="C67" i="1" s="1"/>
  <c r="C71" i="1" s="1"/>
  <c r="B43" i="1"/>
  <c r="B47" i="1" s="1"/>
  <c r="B51" i="1" s="1"/>
  <c r="B55" i="1" s="1"/>
  <c r="B59" i="1" s="1"/>
  <c r="B63" i="1" s="1"/>
  <c r="B67" i="1" s="1"/>
  <c r="B71" i="1" s="1"/>
  <c r="M27" i="1"/>
  <c r="M31" i="1" s="1"/>
  <c r="M35" i="1" s="1"/>
  <c r="M39" i="1" s="1"/>
  <c r="L27" i="1"/>
  <c r="L31" i="1" s="1"/>
  <c r="L35" i="1" s="1"/>
  <c r="L39" i="1" s="1"/>
  <c r="K27" i="1"/>
  <c r="K31" i="1" s="1"/>
  <c r="K35" i="1" s="1"/>
  <c r="K39" i="1" s="1"/>
  <c r="J27" i="1"/>
  <c r="J31" i="1" s="1"/>
  <c r="J35" i="1" s="1"/>
  <c r="J39" i="1" s="1"/>
  <c r="I27" i="1"/>
  <c r="I31" i="1" s="1"/>
  <c r="I35" i="1" s="1"/>
  <c r="I39" i="1" s="1"/>
  <c r="H27" i="1"/>
  <c r="H31" i="1" s="1"/>
  <c r="H35" i="1" s="1"/>
  <c r="H39" i="1" s="1"/>
  <c r="G27" i="1"/>
  <c r="G31" i="1" s="1"/>
  <c r="G35" i="1" s="1"/>
  <c r="G39" i="1" s="1"/>
  <c r="F27" i="1"/>
  <c r="F31" i="1" s="1"/>
  <c r="F35" i="1" s="1"/>
  <c r="F39" i="1" s="1"/>
  <c r="E27" i="1"/>
  <c r="E31" i="1" s="1"/>
  <c r="E35" i="1" s="1"/>
  <c r="E39" i="1" s="1"/>
  <c r="D27" i="1"/>
  <c r="D31" i="1" s="1"/>
  <c r="D35" i="1" s="1"/>
  <c r="D39" i="1" s="1"/>
  <c r="C27" i="1"/>
  <c r="C31" i="1" s="1"/>
  <c r="C35" i="1" s="1"/>
  <c r="C39" i="1" s="1"/>
  <c r="B27" i="1"/>
  <c r="B31" i="1" s="1"/>
  <c r="B35" i="1" s="1"/>
  <c r="B39" i="1" s="1"/>
  <c r="M19" i="1"/>
  <c r="M23" i="1" s="1"/>
  <c r="L19" i="1"/>
  <c r="L23" i="1" s="1"/>
  <c r="K19" i="1"/>
  <c r="K23" i="1" s="1"/>
  <c r="J19" i="1"/>
  <c r="J23" i="1" s="1"/>
  <c r="I19" i="1"/>
  <c r="I23" i="1" s="1"/>
  <c r="H19" i="1"/>
  <c r="H23" i="1" s="1"/>
  <c r="G19" i="1"/>
  <c r="G23" i="1" s="1"/>
  <c r="F19" i="1"/>
  <c r="F23" i="1" s="1"/>
  <c r="E19" i="1"/>
  <c r="E23" i="1" s="1"/>
  <c r="D19" i="1"/>
  <c r="D23" i="1" s="1"/>
  <c r="C19" i="1"/>
  <c r="C23" i="1" s="1"/>
  <c r="B19" i="1"/>
  <c r="B23" i="1" s="1"/>
  <c r="H8" i="1"/>
  <c r="F15" i="1"/>
  <c r="E15" i="1"/>
  <c r="B15" i="1"/>
  <c r="H11" i="1"/>
  <c r="H15" i="1" s="1"/>
  <c r="G11" i="1"/>
  <c r="G15" i="1" s="1"/>
  <c r="F11" i="1"/>
  <c r="E11" i="1"/>
  <c r="D11" i="1"/>
  <c r="D15" i="1" s="1"/>
  <c r="C11" i="1"/>
  <c r="C15" i="1" s="1"/>
  <c r="B11" i="1"/>
  <c r="H7" i="1"/>
  <c r="I7" i="1" s="1"/>
  <c r="A7" i="1"/>
  <c r="A11" i="1" s="1"/>
  <c r="A15" i="1" s="1"/>
  <c r="A19" i="1" s="1"/>
  <c r="A23" i="1" s="1"/>
  <c r="A27" i="1" s="1"/>
  <c r="A31" i="1" s="1"/>
  <c r="A35" i="1" s="1"/>
  <c r="A39" i="1" s="1"/>
  <c r="A43" i="1" s="1"/>
  <c r="A47" i="1" s="1"/>
  <c r="A51" i="1" s="1"/>
  <c r="A55" i="1" s="1"/>
  <c r="A59" i="1" s="1"/>
  <c r="A63" i="1" s="1"/>
  <c r="A67" i="1" s="1"/>
  <c r="A71" i="1" s="1"/>
  <c r="A75" i="1" s="1"/>
  <c r="A79" i="1" s="1"/>
  <c r="A83" i="1" s="1"/>
  <c r="A87" i="1" s="1"/>
  <c r="A91" i="1" s="1"/>
  <c r="A95" i="1" s="1"/>
  <c r="A99" i="1" s="1"/>
  <c r="A103" i="1" s="1"/>
  <c r="A107" i="1" s="1"/>
  <c r="A111" i="1" s="1"/>
  <c r="A115" i="1" s="1"/>
  <c r="A119" i="1" s="1"/>
  <c r="A123" i="1" s="1"/>
  <c r="A127" i="1" s="1"/>
  <c r="A131" i="1" s="1"/>
  <c r="A135" i="1" s="1"/>
  <c r="A139" i="1" s="1"/>
  <c r="A143" i="1" s="1"/>
  <c r="A147" i="1" s="1"/>
  <c r="A151" i="1" s="1"/>
  <c r="A155" i="1" s="1"/>
  <c r="A159" i="1" s="1"/>
  <c r="A163" i="1" s="1"/>
  <c r="A167" i="1" s="1"/>
  <c r="A171" i="1" s="1"/>
  <c r="A175" i="1" s="1"/>
  <c r="A179" i="1" s="1"/>
  <c r="A183" i="1" s="1"/>
  <c r="A187" i="1" s="1"/>
  <c r="F4" i="1"/>
  <c r="F5" i="1" s="1"/>
  <c r="I8" i="1" l="1"/>
  <c r="J8" i="1" s="1"/>
  <c r="K8" i="1" s="1"/>
  <c r="L8" i="1" s="1"/>
  <c r="M8" i="1" s="1"/>
  <c r="G9" i="1"/>
  <c r="J7" i="1"/>
  <c r="I11" i="1"/>
  <c r="I15" i="1" s="1"/>
  <c r="J11" i="1" l="1"/>
  <c r="J15" i="1" s="1"/>
  <c r="K7" i="1"/>
  <c r="K11" i="1" l="1"/>
  <c r="K15" i="1" s="1"/>
  <c r="L7" i="1"/>
  <c r="L11" i="1" l="1"/>
  <c r="L15" i="1" s="1"/>
  <c r="M7" i="1"/>
  <c r="M11" i="1" s="1"/>
  <c r="M15" i="1" s="1"/>
  <c r="H9" i="1" l="1"/>
  <c r="I9" i="1" l="1"/>
  <c r="J9" i="1" l="1"/>
  <c r="K9" i="1"/>
  <c r="L9" i="1" l="1"/>
  <c r="M9" i="1"/>
  <c r="N7" i="1"/>
  <c r="O7" i="1" l="1"/>
  <c r="P7" i="1" s="1"/>
  <c r="Q7" i="1" s="1"/>
  <c r="S7" i="1" s="1"/>
  <c r="T7" i="1" s="1"/>
  <c r="B12" i="1" s="1"/>
  <c r="C12" i="1" s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R7" i="1" l="1"/>
  <c r="B13" i="1"/>
  <c r="C13" i="1" l="1"/>
  <c r="D13" i="1" l="1"/>
  <c r="E13" i="1" l="1"/>
  <c r="F13" i="1" l="1"/>
  <c r="G13" i="1" l="1"/>
  <c r="H13" i="1" l="1"/>
  <c r="I13" i="1" l="1"/>
  <c r="J13" i="1" l="1"/>
  <c r="K13" i="1" l="1"/>
  <c r="N11" i="1" l="1"/>
  <c r="L13" i="1"/>
  <c r="M13" i="1"/>
  <c r="O11" i="1" l="1"/>
  <c r="P11" i="1" s="1"/>
  <c r="Q11" i="1" s="1"/>
  <c r="R11" i="1" s="1"/>
  <c r="S11" i="1" l="1"/>
  <c r="T11" i="1" s="1"/>
  <c r="B16" i="1" l="1"/>
  <c r="C16" i="1" s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C17" i="1" l="1"/>
  <c r="B17" i="1"/>
  <c r="D17" i="1"/>
  <c r="E17" i="1" l="1"/>
  <c r="F17" i="1" l="1"/>
  <c r="G17" i="1" l="1"/>
  <c r="H17" i="1" l="1"/>
  <c r="I17" i="1" l="1"/>
  <c r="J17" i="1" l="1"/>
  <c r="K17" i="1" l="1"/>
  <c r="N15" i="1" l="1"/>
  <c r="L17" i="1"/>
  <c r="M17" i="1"/>
  <c r="O15" i="1" l="1"/>
  <c r="P15" i="1" s="1"/>
  <c r="Q15" i="1" s="1"/>
  <c r="R15" i="1" l="1"/>
  <c r="S15" i="1"/>
  <c r="T15" i="1" s="1"/>
  <c r="B20" i="1" s="1"/>
  <c r="C20" i="1" s="1"/>
  <c r="B21" i="1" l="1"/>
  <c r="D20" i="1"/>
  <c r="E20" i="1" l="1"/>
  <c r="C21" i="1"/>
  <c r="D21" i="1" l="1"/>
  <c r="F20" i="1"/>
  <c r="E21" i="1" l="1"/>
  <c r="G20" i="1"/>
  <c r="F21" i="1" l="1"/>
  <c r="H20" i="1"/>
  <c r="I20" i="1" l="1"/>
  <c r="G21" i="1"/>
  <c r="J20" i="1" l="1"/>
  <c r="H21" i="1"/>
  <c r="I21" i="1" l="1"/>
  <c r="K20" i="1"/>
  <c r="L20" i="1" l="1"/>
  <c r="J21" i="1"/>
  <c r="M20" i="1" l="1"/>
  <c r="K21" i="1"/>
  <c r="M21" i="1" l="1"/>
  <c r="L21" i="1"/>
  <c r="N19" i="1"/>
  <c r="O19" i="1" l="1"/>
  <c r="P19" i="1" s="1"/>
  <c r="Q19" i="1" s="1"/>
  <c r="R19" i="1" l="1"/>
  <c r="S19" i="1"/>
  <c r="T19" i="1" s="1"/>
  <c r="B24" i="1" s="1"/>
  <c r="C24" i="1" s="1"/>
  <c r="B25" i="1" l="1"/>
  <c r="D24" i="1"/>
  <c r="E24" i="1" l="1"/>
  <c r="C25" i="1"/>
  <c r="F24" i="1" l="1"/>
  <c r="D25" i="1"/>
  <c r="E25" i="1" l="1"/>
  <c r="G24" i="1"/>
  <c r="H24" i="1" l="1"/>
  <c r="F25" i="1"/>
  <c r="I24" i="1" l="1"/>
  <c r="G25" i="1"/>
  <c r="H25" i="1" l="1"/>
  <c r="J24" i="1"/>
  <c r="I25" i="1" l="1"/>
  <c r="K24" i="1"/>
  <c r="J25" i="1" l="1"/>
  <c r="L24" i="1"/>
  <c r="M24" i="1" l="1"/>
  <c r="K25" i="1"/>
  <c r="L25" i="1" l="1"/>
  <c r="N23" i="1"/>
  <c r="M25" i="1"/>
  <c r="O23" i="1" l="1"/>
  <c r="P23" i="1" s="1"/>
  <c r="Q23" i="1" s="1"/>
  <c r="R23" i="1" l="1"/>
  <c r="S23" i="1"/>
  <c r="T23" i="1" s="1"/>
  <c r="B28" i="1" s="1"/>
  <c r="C28" i="1" s="1"/>
  <c r="B29" i="1" s="1"/>
  <c r="D28" i="1" l="1"/>
  <c r="C29" i="1" s="1"/>
  <c r="E28" i="1" l="1"/>
  <c r="D29" i="1" s="1"/>
  <c r="F28" i="1" l="1"/>
  <c r="G28" i="1" s="1"/>
  <c r="E29" i="1" l="1"/>
  <c r="F29" i="1"/>
  <c r="H28" i="1"/>
  <c r="I28" i="1" l="1"/>
  <c r="G29" i="1"/>
  <c r="J28" i="1" l="1"/>
  <c r="H29" i="1"/>
  <c r="I29" i="1" l="1"/>
  <c r="K28" i="1"/>
  <c r="L28" i="1" l="1"/>
  <c r="J29" i="1"/>
  <c r="M28" i="1" l="1"/>
  <c r="K29" i="1"/>
  <c r="L29" i="1" l="1"/>
  <c r="M29" i="1"/>
  <c r="N27" i="1"/>
  <c r="O27" i="1" l="1"/>
  <c r="P27" i="1" s="1"/>
  <c r="Q27" i="1" s="1"/>
  <c r="S27" i="1" s="1"/>
  <c r="T27" i="1" s="1"/>
  <c r="B32" i="1" s="1"/>
  <c r="C32" i="1" s="1"/>
  <c r="R27" i="1" l="1"/>
  <c r="B33" i="1"/>
  <c r="D32" i="1"/>
  <c r="E32" i="1" l="1"/>
  <c r="C33" i="1"/>
  <c r="F32" i="1" l="1"/>
  <c r="D33" i="1"/>
  <c r="E33" i="1" l="1"/>
  <c r="G32" i="1"/>
  <c r="H32" i="1" l="1"/>
  <c r="F33" i="1"/>
  <c r="I32" i="1" l="1"/>
  <c r="G33" i="1"/>
  <c r="H33" i="1" l="1"/>
  <c r="J32" i="1"/>
  <c r="I33" i="1" l="1"/>
  <c r="K32" i="1"/>
  <c r="J33" i="1" l="1"/>
  <c r="L32" i="1"/>
  <c r="M32" i="1" l="1"/>
  <c r="K33" i="1"/>
  <c r="M33" i="1" l="1"/>
  <c r="L33" i="1"/>
  <c r="N31" i="1"/>
  <c r="O31" i="1" l="1"/>
  <c r="P31" i="1" s="1"/>
  <c r="Q31" i="1" s="1"/>
  <c r="R31" i="1" l="1"/>
  <c r="S31" i="1"/>
  <c r="T31" i="1" s="1"/>
  <c r="B36" i="1" s="1"/>
  <c r="C36" i="1" s="1"/>
  <c r="D36" i="1" l="1"/>
  <c r="B37" i="1"/>
  <c r="E36" i="1" l="1"/>
  <c r="C37" i="1"/>
  <c r="D37" i="1" l="1"/>
  <c r="F36" i="1"/>
  <c r="E37" i="1" l="1"/>
  <c r="G36" i="1"/>
  <c r="F37" i="1" l="1"/>
  <c r="H36" i="1"/>
  <c r="I36" i="1" l="1"/>
  <c r="G37" i="1"/>
  <c r="J36" i="1" l="1"/>
  <c r="H37" i="1"/>
  <c r="I37" i="1" l="1"/>
  <c r="K36" i="1"/>
  <c r="L36" i="1" l="1"/>
  <c r="J37" i="1"/>
  <c r="M36" i="1" l="1"/>
  <c r="K37" i="1"/>
  <c r="M37" i="1" l="1"/>
  <c r="L37" i="1"/>
  <c r="N35" i="1"/>
  <c r="O35" i="1" l="1"/>
  <c r="P35" i="1" s="1"/>
  <c r="Q35" i="1" s="1"/>
  <c r="S35" i="1" l="1"/>
  <c r="T35" i="1" s="1"/>
  <c r="B40" i="1" s="1"/>
  <c r="C40" i="1" s="1"/>
  <c r="R35" i="1"/>
  <c r="B41" i="1" l="1"/>
  <c r="D40" i="1"/>
  <c r="E40" i="1" l="1"/>
  <c r="C41" i="1"/>
  <c r="F40" i="1" l="1"/>
  <c r="D41" i="1"/>
  <c r="E41" i="1" l="1"/>
  <c r="G40" i="1"/>
  <c r="F41" i="1" l="1"/>
  <c r="H40" i="1"/>
  <c r="I40" i="1" l="1"/>
  <c r="G41" i="1"/>
  <c r="H41" i="1" l="1"/>
  <c r="J40" i="1"/>
  <c r="I41" i="1" l="1"/>
  <c r="K40" i="1"/>
  <c r="J41" i="1" l="1"/>
  <c r="L40" i="1"/>
  <c r="M40" i="1" l="1"/>
  <c r="K41" i="1"/>
  <c r="M41" i="1" l="1"/>
  <c r="L41" i="1"/>
  <c r="N39" i="1"/>
  <c r="O39" i="1" l="1"/>
  <c r="P39" i="1" s="1"/>
  <c r="Q39" i="1" s="1"/>
  <c r="S39" i="1" l="1"/>
  <c r="T39" i="1" s="1"/>
  <c r="B44" i="1" s="1"/>
  <c r="C44" i="1" s="1"/>
  <c r="R39" i="1"/>
  <c r="B45" i="1" l="1"/>
  <c r="D44" i="1"/>
  <c r="E44" i="1" l="1"/>
  <c r="C45" i="1"/>
  <c r="D45" i="1" l="1"/>
  <c r="F44" i="1"/>
  <c r="E45" i="1" l="1"/>
  <c r="G44" i="1"/>
  <c r="H44" i="1" l="1"/>
  <c r="F45" i="1"/>
  <c r="I44" i="1" l="1"/>
  <c r="G45" i="1"/>
  <c r="J44" i="1" l="1"/>
  <c r="H45" i="1"/>
  <c r="I45" i="1" l="1"/>
  <c r="K44" i="1"/>
  <c r="L44" i="1" l="1"/>
  <c r="J45" i="1"/>
  <c r="M44" i="1" l="1"/>
  <c r="K45" i="1"/>
  <c r="L45" i="1" l="1"/>
  <c r="N43" i="1"/>
  <c r="M45" i="1"/>
  <c r="O43" i="1" l="1"/>
  <c r="P43" i="1"/>
  <c r="Q43" i="1" s="1"/>
  <c r="S43" i="1" l="1"/>
  <c r="T43" i="1" s="1"/>
  <c r="B48" i="1" s="1"/>
  <c r="C48" i="1" s="1"/>
  <c r="R43" i="1"/>
  <c r="D48" i="1" l="1"/>
  <c r="B49" i="1"/>
  <c r="E48" i="1" l="1"/>
  <c r="C49" i="1"/>
  <c r="D49" i="1" l="1"/>
  <c r="F48" i="1"/>
  <c r="E49" i="1" l="1"/>
  <c r="G48" i="1"/>
  <c r="H48" i="1" l="1"/>
  <c r="F49" i="1"/>
  <c r="I48" i="1" l="1"/>
  <c r="G49" i="1"/>
  <c r="H49" i="1" l="1"/>
  <c r="J48" i="1"/>
  <c r="I49" i="1" l="1"/>
  <c r="K48" i="1"/>
  <c r="L48" i="1" l="1"/>
  <c r="J49" i="1"/>
  <c r="M48" i="1" l="1"/>
  <c r="K49" i="1"/>
  <c r="M49" i="1" l="1"/>
  <c r="L49" i="1"/>
  <c r="N47" i="1"/>
  <c r="O47" i="1" l="1"/>
  <c r="P47" i="1" s="1"/>
  <c r="Q47" i="1" s="1"/>
  <c r="S47" i="1" l="1"/>
  <c r="T47" i="1" s="1"/>
  <c r="B52" i="1" s="1"/>
  <c r="C52" i="1" s="1"/>
  <c r="R47" i="1"/>
  <c r="D52" i="1" l="1"/>
  <c r="B53" i="1"/>
  <c r="E52" i="1" l="1"/>
  <c r="C53" i="1"/>
  <c r="D53" i="1" l="1"/>
  <c r="F52" i="1"/>
  <c r="E53" i="1" l="1"/>
  <c r="G52" i="1"/>
  <c r="H52" i="1" l="1"/>
  <c r="F53" i="1"/>
  <c r="I52" i="1" l="1"/>
  <c r="G53" i="1"/>
  <c r="H53" i="1" l="1"/>
  <c r="J52" i="1"/>
  <c r="I53" i="1" l="1"/>
  <c r="K52" i="1"/>
  <c r="J53" i="1" l="1"/>
  <c r="L52" i="1"/>
  <c r="K53" i="1" l="1"/>
  <c r="M52" i="1"/>
  <c r="L53" i="1" l="1"/>
  <c r="N51" i="1"/>
  <c r="M53" i="1"/>
  <c r="O51" i="1" l="1"/>
  <c r="P51" i="1" s="1"/>
  <c r="Q51" i="1" s="1"/>
  <c r="R51" i="1" l="1"/>
  <c r="S51" i="1"/>
  <c r="T51" i="1" s="1"/>
  <c r="B56" i="1" s="1"/>
  <c r="C56" i="1" s="1"/>
  <c r="D56" i="1" l="1"/>
  <c r="B57" i="1"/>
  <c r="E56" i="1" l="1"/>
  <c r="C57" i="1"/>
  <c r="D57" i="1" l="1"/>
  <c r="F56" i="1"/>
  <c r="G56" i="1" l="1"/>
  <c r="E57" i="1"/>
  <c r="H56" i="1" l="1"/>
  <c r="F57" i="1"/>
  <c r="I56" i="1" l="1"/>
  <c r="G57" i="1"/>
  <c r="H57" i="1" l="1"/>
  <c r="J56" i="1"/>
  <c r="K56" i="1" l="1"/>
  <c r="I57" i="1"/>
  <c r="J57" i="1" l="1"/>
  <c r="L56" i="1"/>
  <c r="M56" i="1" l="1"/>
  <c r="K57" i="1"/>
  <c r="N55" i="1" l="1"/>
  <c r="M57" i="1"/>
  <c r="L57" i="1"/>
  <c r="O55" i="1" l="1"/>
  <c r="P55" i="1" s="1"/>
  <c r="Q55" i="1" s="1"/>
  <c r="S55" i="1" l="1"/>
  <c r="T55" i="1" s="1"/>
  <c r="B60" i="1" s="1"/>
  <c r="C60" i="1" s="1"/>
  <c r="R55" i="1"/>
  <c r="D60" i="1" l="1"/>
  <c r="B61" i="1"/>
  <c r="E60" i="1" l="1"/>
  <c r="C61" i="1"/>
  <c r="D61" i="1" l="1"/>
  <c r="F60" i="1"/>
  <c r="E61" i="1" l="1"/>
  <c r="G60" i="1"/>
  <c r="H60" i="1" l="1"/>
  <c r="F61" i="1"/>
  <c r="G61" i="1" l="1"/>
  <c r="I60" i="1"/>
  <c r="J60" i="1" l="1"/>
  <c r="H61" i="1"/>
  <c r="K60" i="1" l="1"/>
  <c r="I61" i="1"/>
  <c r="L60" i="1" l="1"/>
  <c r="J61" i="1"/>
  <c r="K61" i="1" l="1"/>
  <c r="M60" i="1"/>
  <c r="L61" i="1" l="1"/>
  <c r="N59" i="1"/>
  <c r="M61" i="1"/>
  <c r="O59" i="1" l="1"/>
  <c r="P59" i="1" s="1"/>
  <c r="Q59" i="1" s="1"/>
  <c r="S59" i="1" l="1"/>
  <c r="T59" i="1" s="1"/>
  <c r="B64" i="1" s="1"/>
  <c r="C64" i="1" s="1"/>
  <c r="R59" i="1"/>
  <c r="B65" i="1" l="1"/>
  <c r="D64" i="1"/>
  <c r="E64" i="1" l="1"/>
  <c r="C65" i="1"/>
  <c r="D65" i="1" l="1"/>
  <c r="F64" i="1"/>
  <c r="G64" i="1" l="1"/>
  <c r="E65" i="1"/>
  <c r="F65" i="1" l="1"/>
  <c r="H64" i="1"/>
  <c r="G65" i="1" l="1"/>
  <c r="I64" i="1"/>
  <c r="H65" i="1" l="1"/>
  <c r="J64" i="1"/>
  <c r="I65" i="1" l="1"/>
  <c r="K64" i="1"/>
  <c r="L64" i="1" l="1"/>
  <c r="J65" i="1"/>
  <c r="K65" i="1" l="1"/>
  <c r="M64" i="1"/>
  <c r="N63" i="1" l="1"/>
  <c r="M65" i="1"/>
  <c r="L65" i="1"/>
  <c r="O63" i="1" l="1"/>
  <c r="P63" i="1" s="1"/>
  <c r="Q63" i="1" s="1"/>
  <c r="S63" i="1" l="1"/>
  <c r="T63" i="1" s="1"/>
  <c r="B68" i="1" s="1"/>
  <c r="C68" i="1" s="1"/>
  <c r="R63" i="1"/>
  <c r="B69" i="1" l="1"/>
  <c r="D68" i="1"/>
  <c r="C69" i="1" l="1"/>
  <c r="E68" i="1"/>
  <c r="D69" i="1" l="1"/>
  <c r="F68" i="1"/>
  <c r="E69" i="1" l="1"/>
  <c r="G68" i="1"/>
  <c r="H68" i="1" l="1"/>
  <c r="F69" i="1"/>
  <c r="I68" i="1" l="1"/>
  <c r="G69" i="1"/>
  <c r="H69" i="1" l="1"/>
  <c r="J68" i="1"/>
  <c r="I69" i="1" l="1"/>
  <c r="K68" i="1"/>
  <c r="L68" i="1" l="1"/>
  <c r="J69" i="1"/>
  <c r="K69" i="1" l="1"/>
  <c r="M68" i="1"/>
  <c r="N67" i="1" l="1"/>
  <c r="M69" i="1"/>
  <c r="L69" i="1"/>
  <c r="O67" i="1" l="1"/>
  <c r="P67" i="1" s="1"/>
  <c r="Q67" i="1" s="1"/>
  <c r="S67" i="1" s="1"/>
  <c r="T67" i="1" s="1"/>
  <c r="B72" i="1" s="1"/>
  <c r="C72" i="1" s="1"/>
  <c r="R67" i="1" l="1"/>
  <c r="D72" i="1"/>
  <c r="B73" i="1"/>
  <c r="C73" i="1" l="1"/>
  <c r="E72" i="1"/>
  <c r="D73" i="1" l="1"/>
  <c r="F72" i="1"/>
  <c r="G72" i="1" l="1"/>
  <c r="E73" i="1"/>
  <c r="F73" i="1" l="1"/>
  <c r="H72" i="1"/>
  <c r="I72" i="1" l="1"/>
  <c r="G73" i="1"/>
  <c r="H73" i="1" l="1"/>
  <c r="J72" i="1"/>
  <c r="I73" i="1" l="1"/>
  <c r="K72" i="1"/>
  <c r="L72" i="1" l="1"/>
  <c r="J73" i="1"/>
  <c r="K73" i="1" l="1"/>
  <c r="M72" i="1"/>
  <c r="M73" i="1" l="1"/>
  <c r="L73" i="1"/>
  <c r="N71" i="1"/>
  <c r="O71" i="1" l="1"/>
  <c r="P71" i="1" s="1"/>
  <c r="Q71" i="1" s="1"/>
  <c r="S71" i="1" l="1"/>
  <c r="T71" i="1" s="1"/>
  <c r="B76" i="1" s="1"/>
  <c r="C76" i="1" s="1"/>
  <c r="R71" i="1"/>
  <c r="B77" i="1" l="1"/>
  <c r="D76" i="1"/>
  <c r="C77" i="1" l="1"/>
  <c r="E76" i="1"/>
  <c r="D77" i="1" l="1"/>
  <c r="F76" i="1"/>
  <c r="E77" i="1" l="1"/>
  <c r="G76" i="1"/>
  <c r="F77" i="1" l="1"/>
  <c r="H76" i="1"/>
  <c r="G77" i="1" l="1"/>
  <c r="I76" i="1"/>
  <c r="H77" i="1" l="1"/>
  <c r="J76" i="1"/>
  <c r="K76" i="1" l="1"/>
  <c r="I77" i="1"/>
  <c r="J77" i="1" l="1"/>
  <c r="L76" i="1"/>
  <c r="K77" i="1" l="1"/>
  <c r="M76" i="1"/>
  <c r="N75" i="1" l="1"/>
  <c r="L77" i="1"/>
  <c r="M77" i="1"/>
  <c r="O75" i="1" l="1"/>
  <c r="P75" i="1" s="1"/>
  <c r="Q75" i="1" s="1"/>
  <c r="R75" i="1" l="1"/>
  <c r="S75" i="1"/>
  <c r="T75" i="1" s="1"/>
  <c r="B80" i="1" s="1"/>
  <c r="C80" i="1" s="1"/>
  <c r="B81" i="1" s="1"/>
  <c r="D80" i="1" l="1"/>
  <c r="C81" i="1" s="1"/>
  <c r="E80" i="1" l="1"/>
  <c r="F80" i="1" s="1"/>
  <c r="D81" i="1" l="1"/>
  <c r="G80" i="1"/>
  <c r="E81" i="1"/>
  <c r="F81" i="1" l="1"/>
  <c r="H80" i="1"/>
  <c r="G81" i="1" l="1"/>
  <c r="I80" i="1"/>
  <c r="J80" i="1" l="1"/>
  <c r="H81" i="1"/>
  <c r="K80" i="1" l="1"/>
  <c r="I81" i="1"/>
  <c r="J81" i="1" l="1"/>
  <c r="L80" i="1"/>
  <c r="K81" i="1" l="1"/>
  <c r="M80" i="1"/>
  <c r="M81" i="1" l="1"/>
  <c r="L81" i="1"/>
  <c r="N79" i="1"/>
  <c r="O79" i="1" l="1"/>
  <c r="P79" i="1" s="1"/>
  <c r="Q79" i="1" s="1"/>
  <c r="R79" i="1" l="1"/>
  <c r="S79" i="1"/>
  <c r="T79" i="1" s="1"/>
  <c r="B84" i="1" s="1"/>
  <c r="C84" i="1" s="1"/>
  <c r="B85" i="1" l="1"/>
  <c r="D84" i="1"/>
  <c r="C85" i="1" l="1"/>
  <c r="E84" i="1"/>
  <c r="D85" i="1" l="1"/>
  <c r="F84" i="1"/>
  <c r="G84" i="1" l="1"/>
  <c r="E85" i="1"/>
  <c r="F85" i="1" l="1"/>
  <c r="H84" i="1"/>
  <c r="I84" i="1" l="1"/>
  <c r="G85" i="1"/>
  <c r="J84" i="1" l="1"/>
  <c r="H85" i="1"/>
  <c r="K84" i="1" l="1"/>
  <c r="I85" i="1"/>
  <c r="J85" i="1" l="1"/>
  <c r="L84" i="1"/>
  <c r="K85" i="1" l="1"/>
  <c r="M84" i="1"/>
  <c r="M85" i="1" l="1"/>
  <c r="N83" i="1"/>
  <c r="L85" i="1"/>
  <c r="O83" i="1" l="1"/>
  <c r="P83" i="1" s="1"/>
  <c r="Q83" i="1" s="1"/>
  <c r="R83" i="1" l="1"/>
  <c r="S83" i="1"/>
  <c r="T83" i="1" s="1"/>
  <c r="B88" i="1" s="1"/>
  <c r="C88" i="1" s="1"/>
  <c r="D88" i="1" l="1"/>
  <c r="B89" i="1"/>
  <c r="C89" i="1" l="1"/>
  <c r="E88" i="1"/>
  <c r="D89" i="1" l="1"/>
  <c r="F88" i="1"/>
  <c r="G88" i="1" l="1"/>
  <c r="E89" i="1"/>
  <c r="H88" i="1" l="1"/>
  <c r="F89" i="1"/>
  <c r="G89" i="1" l="1"/>
  <c r="I88" i="1"/>
  <c r="J88" i="1" l="1"/>
  <c r="H89" i="1"/>
  <c r="K88" i="1" l="1"/>
  <c r="I89" i="1"/>
  <c r="L88" i="1" l="1"/>
  <c r="J89" i="1"/>
  <c r="K89" i="1" l="1"/>
  <c r="M88" i="1"/>
  <c r="L89" i="1" l="1"/>
  <c r="M89" i="1"/>
  <c r="N87" i="1"/>
  <c r="O87" i="1" l="1"/>
  <c r="P87" i="1" s="1"/>
  <c r="Q87" i="1" s="1"/>
  <c r="R87" i="1" l="1"/>
  <c r="S87" i="1"/>
  <c r="T87" i="1" s="1"/>
  <c r="B92" i="1" s="1"/>
  <c r="C92" i="1" s="1"/>
  <c r="D92" i="1" l="1"/>
  <c r="B93" i="1"/>
  <c r="E92" i="1" l="1"/>
  <c r="C93" i="1"/>
  <c r="D93" i="1" l="1"/>
  <c r="F92" i="1"/>
  <c r="E93" i="1" l="1"/>
  <c r="G92" i="1"/>
  <c r="H92" i="1" l="1"/>
  <c r="F93" i="1"/>
  <c r="I92" i="1" l="1"/>
  <c r="G93" i="1"/>
  <c r="J92" i="1" l="1"/>
  <c r="H93" i="1"/>
  <c r="I93" i="1" l="1"/>
  <c r="K92" i="1"/>
  <c r="L92" i="1" l="1"/>
  <c r="J93" i="1"/>
  <c r="M92" i="1" l="1"/>
  <c r="K93" i="1"/>
  <c r="M93" i="1" l="1"/>
  <c r="L93" i="1"/>
  <c r="N91" i="1"/>
  <c r="O91" i="1" l="1"/>
  <c r="P91" i="1" s="1"/>
  <c r="Q91" i="1" s="1"/>
  <c r="S91" i="1" l="1"/>
  <c r="T91" i="1" s="1"/>
  <c r="B96" i="1" s="1"/>
  <c r="C96" i="1" s="1"/>
  <c r="R91" i="1"/>
  <c r="D96" i="1" l="1"/>
  <c r="B97" i="1"/>
  <c r="C97" i="1" l="1"/>
  <c r="E96" i="1"/>
  <c r="D97" i="1" l="1"/>
  <c r="F96" i="1"/>
  <c r="E97" i="1" l="1"/>
  <c r="G96" i="1"/>
  <c r="F97" i="1" l="1"/>
  <c r="H96" i="1"/>
  <c r="I96" i="1" l="1"/>
  <c r="G97" i="1"/>
  <c r="H97" i="1" l="1"/>
  <c r="J96" i="1"/>
  <c r="I97" i="1" l="1"/>
  <c r="K96" i="1"/>
  <c r="L96" i="1" l="1"/>
  <c r="J97" i="1"/>
  <c r="M96" i="1" l="1"/>
  <c r="K97" i="1"/>
  <c r="L97" i="1" l="1"/>
  <c r="N95" i="1"/>
  <c r="M97" i="1"/>
  <c r="O95" i="1" l="1"/>
  <c r="P95" i="1" s="1"/>
  <c r="Q95" i="1" s="1"/>
  <c r="R95" i="1" s="1"/>
  <c r="S95" i="1" l="1"/>
  <c r="T95" i="1" s="1"/>
  <c r="B100" i="1" s="1"/>
  <c r="C100" i="1" s="1"/>
  <c r="D100" i="1" s="1"/>
  <c r="B101" i="1" l="1"/>
  <c r="E100" i="1"/>
  <c r="C101" i="1"/>
  <c r="D101" i="1" l="1"/>
  <c r="F100" i="1"/>
  <c r="E101" i="1" l="1"/>
  <c r="G100" i="1"/>
  <c r="H100" i="1" l="1"/>
  <c r="F101" i="1"/>
  <c r="I100" i="1" l="1"/>
  <c r="G101" i="1"/>
  <c r="H101" i="1" l="1"/>
  <c r="J100" i="1"/>
  <c r="I101" i="1" l="1"/>
  <c r="K100" i="1"/>
  <c r="L100" i="1" l="1"/>
  <c r="J101" i="1"/>
  <c r="M100" i="1" l="1"/>
  <c r="K101" i="1"/>
  <c r="L101" i="1" l="1"/>
  <c r="N99" i="1"/>
  <c r="M101" i="1"/>
  <c r="O99" i="1" l="1"/>
  <c r="P99" i="1" s="1"/>
  <c r="Q99" i="1" s="1"/>
  <c r="S99" i="1" s="1"/>
  <c r="T99" i="1" s="1"/>
  <c r="B104" i="1" s="1"/>
  <c r="C104" i="1" s="1"/>
  <c r="R99" i="1" l="1"/>
  <c r="D104" i="1"/>
  <c r="B105" i="1"/>
  <c r="C105" i="1" l="1"/>
  <c r="E104" i="1"/>
  <c r="D105" i="1" l="1"/>
  <c r="F104" i="1"/>
  <c r="E105" i="1" l="1"/>
  <c r="G104" i="1"/>
  <c r="H104" i="1" l="1"/>
  <c r="F105" i="1"/>
  <c r="I104" i="1" l="1"/>
  <c r="G105" i="1"/>
  <c r="H105" i="1" l="1"/>
  <c r="J104" i="1"/>
  <c r="I105" i="1" l="1"/>
  <c r="K104" i="1"/>
  <c r="L104" i="1" l="1"/>
  <c r="J105" i="1"/>
  <c r="M104" i="1" l="1"/>
  <c r="K105" i="1"/>
  <c r="L105" i="1" l="1"/>
  <c r="N103" i="1"/>
  <c r="M105" i="1"/>
  <c r="O103" i="1" l="1"/>
  <c r="P103" i="1" s="1"/>
  <c r="Q103" i="1" s="1"/>
  <c r="S103" i="1" s="1"/>
  <c r="T103" i="1" s="1"/>
  <c r="B108" i="1" s="1"/>
  <c r="C108" i="1" s="1"/>
  <c r="R103" i="1" l="1"/>
  <c r="D108" i="1"/>
  <c r="B109" i="1"/>
  <c r="E108" i="1" l="1"/>
  <c r="C109" i="1"/>
  <c r="D109" i="1" l="1"/>
  <c r="F108" i="1"/>
  <c r="E109" i="1" l="1"/>
  <c r="G108" i="1"/>
  <c r="F109" i="1" l="1"/>
  <c r="H108" i="1"/>
  <c r="I108" i="1" l="1"/>
  <c r="G109" i="1"/>
  <c r="H109" i="1" l="1"/>
  <c r="J108" i="1"/>
  <c r="I109" i="1" l="1"/>
  <c r="K108" i="1"/>
  <c r="L108" i="1" l="1"/>
  <c r="J109" i="1"/>
  <c r="K109" i="1" l="1"/>
  <c r="M108" i="1"/>
  <c r="N107" i="1" l="1"/>
  <c r="M109" i="1"/>
  <c r="L109" i="1"/>
  <c r="O107" i="1" l="1"/>
  <c r="P107" i="1" s="1"/>
  <c r="Q107" i="1" s="1"/>
  <c r="S107" i="1" l="1"/>
  <c r="T107" i="1" s="1"/>
  <c r="B112" i="1" s="1"/>
  <c r="C112" i="1" s="1"/>
  <c r="R107" i="1"/>
  <c r="B113" i="1" l="1"/>
  <c r="D112" i="1"/>
  <c r="E112" i="1" l="1"/>
  <c r="C113" i="1"/>
  <c r="D113" i="1" l="1"/>
  <c r="F112" i="1"/>
  <c r="E113" i="1" l="1"/>
  <c r="G112" i="1"/>
  <c r="H112" i="1" l="1"/>
  <c r="F113" i="1"/>
  <c r="I112" i="1" l="1"/>
  <c r="G113" i="1"/>
  <c r="H113" i="1" l="1"/>
  <c r="J112" i="1"/>
  <c r="I113" i="1" l="1"/>
  <c r="K112" i="1"/>
  <c r="L112" i="1" l="1"/>
  <c r="J113" i="1"/>
  <c r="K113" i="1" l="1"/>
  <c r="M112" i="1"/>
  <c r="L113" i="1" l="1"/>
  <c r="N111" i="1"/>
  <c r="M113" i="1"/>
  <c r="O111" i="1" l="1"/>
  <c r="P111" i="1" s="1"/>
  <c r="Q111" i="1" s="1"/>
  <c r="S111" i="1" s="1"/>
  <c r="T111" i="1" s="1"/>
  <c r="B116" i="1" s="1"/>
  <c r="C116" i="1" s="1"/>
  <c r="R111" i="1" l="1"/>
  <c r="D116" i="1"/>
  <c r="B117" i="1"/>
  <c r="E116" i="1" l="1"/>
  <c r="C117" i="1"/>
  <c r="D117" i="1" l="1"/>
  <c r="F116" i="1"/>
  <c r="E117" i="1" l="1"/>
  <c r="G116" i="1"/>
  <c r="F117" i="1" l="1"/>
  <c r="H116" i="1"/>
  <c r="I116" i="1" l="1"/>
  <c r="G117" i="1"/>
  <c r="H117" i="1" l="1"/>
  <c r="J116" i="1"/>
  <c r="I117" i="1" l="1"/>
  <c r="K116" i="1"/>
  <c r="L116" i="1" l="1"/>
  <c r="J117" i="1"/>
  <c r="K117" i="1" l="1"/>
  <c r="M116" i="1"/>
  <c r="N115" i="1" l="1"/>
  <c r="M117" i="1"/>
  <c r="L117" i="1"/>
  <c r="O115" i="1" l="1"/>
  <c r="P115" i="1" s="1"/>
  <c r="Q115" i="1" s="1"/>
  <c r="S115" i="1" l="1"/>
  <c r="T115" i="1" s="1"/>
  <c r="B120" i="1" s="1"/>
  <c r="C120" i="1" s="1"/>
  <c r="R115" i="1"/>
  <c r="D120" i="1" l="1"/>
  <c r="B121" i="1"/>
  <c r="E120" i="1" l="1"/>
  <c r="C121" i="1"/>
  <c r="D121" i="1" l="1"/>
  <c r="F120" i="1"/>
  <c r="E121" i="1" l="1"/>
  <c r="G120" i="1"/>
  <c r="H120" i="1" l="1"/>
  <c r="F121" i="1"/>
  <c r="I120" i="1" l="1"/>
  <c r="G121" i="1"/>
  <c r="J120" i="1" l="1"/>
  <c r="H121" i="1"/>
  <c r="K120" i="1" l="1"/>
  <c r="I121" i="1"/>
  <c r="J121" i="1" l="1"/>
  <c r="L120" i="1"/>
  <c r="K121" i="1" l="1"/>
  <c r="M120" i="1"/>
  <c r="M121" i="1" l="1"/>
  <c r="N119" i="1"/>
  <c r="L121" i="1"/>
  <c r="O119" i="1" l="1"/>
  <c r="P119" i="1" s="1"/>
  <c r="Q119" i="1" s="1"/>
  <c r="S119" i="1" l="1"/>
  <c r="T119" i="1" s="1"/>
  <c r="B124" i="1" s="1"/>
  <c r="C124" i="1" s="1"/>
  <c r="R119" i="1"/>
  <c r="D124" i="1" l="1"/>
  <c r="B125" i="1"/>
  <c r="E124" i="1" l="1"/>
  <c r="C125" i="1"/>
  <c r="D125" i="1" l="1"/>
  <c r="F124" i="1"/>
  <c r="E125" i="1" l="1"/>
  <c r="G124" i="1"/>
  <c r="H124" i="1" l="1"/>
  <c r="F125" i="1"/>
  <c r="I124" i="1" l="1"/>
  <c r="G125" i="1"/>
  <c r="J124" i="1" l="1"/>
  <c r="H125" i="1"/>
  <c r="I125" i="1" l="1"/>
  <c r="K124" i="1"/>
  <c r="L124" i="1" l="1"/>
  <c r="J125" i="1"/>
  <c r="M124" i="1" l="1"/>
  <c r="K125" i="1"/>
  <c r="L125" i="1" l="1"/>
  <c r="N123" i="1"/>
  <c r="M125" i="1"/>
  <c r="O123" i="1" l="1"/>
  <c r="P123" i="1" s="1"/>
  <c r="Q123" i="1" s="1"/>
  <c r="R123" i="1" s="1"/>
  <c r="S123" i="1" l="1"/>
  <c r="T123" i="1" s="1"/>
  <c r="B128" i="1" s="1"/>
  <c r="C128" i="1" s="1"/>
  <c r="D128" i="1" s="1"/>
  <c r="B129" i="1" l="1"/>
  <c r="C129" i="1"/>
  <c r="E128" i="1"/>
  <c r="D129" i="1" l="1"/>
  <c r="F128" i="1"/>
  <c r="E129" i="1" l="1"/>
  <c r="G128" i="1"/>
  <c r="F129" i="1" l="1"/>
  <c r="H128" i="1"/>
  <c r="G129" i="1" l="1"/>
  <c r="I128" i="1"/>
  <c r="H129" i="1" l="1"/>
  <c r="J128" i="1"/>
  <c r="I129" i="1" l="1"/>
  <c r="K128" i="1"/>
  <c r="J129" i="1" l="1"/>
  <c r="L128" i="1"/>
  <c r="M128" i="1" l="1"/>
  <c r="K129" i="1"/>
  <c r="L129" i="1" l="1"/>
  <c r="N127" i="1"/>
  <c r="M129" i="1"/>
  <c r="O127" i="1" l="1"/>
  <c r="P127" i="1" s="1"/>
  <c r="Q127" i="1" s="1"/>
  <c r="S127" i="1" s="1"/>
  <c r="T127" i="1" s="1"/>
  <c r="B132" i="1" s="1"/>
  <c r="C132" i="1" s="1"/>
  <c r="R127" i="1" l="1"/>
  <c r="D132" i="1"/>
  <c r="B133" i="1"/>
  <c r="E132" i="1" l="1"/>
  <c r="C133" i="1"/>
  <c r="D133" i="1" l="1"/>
  <c r="F132" i="1"/>
  <c r="G132" i="1" l="1"/>
  <c r="E133" i="1"/>
  <c r="H132" i="1" l="1"/>
  <c r="F133" i="1"/>
  <c r="G133" i="1" l="1"/>
  <c r="I132" i="1"/>
  <c r="J132" i="1" l="1"/>
  <c r="H133" i="1"/>
  <c r="K132" i="1" l="1"/>
  <c r="I133" i="1"/>
  <c r="J133" i="1" l="1"/>
  <c r="L132" i="1"/>
  <c r="M132" i="1" l="1"/>
  <c r="K133" i="1"/>
  <c r="M133" i="1" l="1"/>
  <c r="L133" i="1"/>
  <c r="N131" i="1"/>
  <c r="O131" i="1" l="1"/>
  <c r="P131" i="1" s="1"/>
  <c r="Q131" i="1" s="1"/>
  <c r="S131" i="1" l="1"/>
  <c r="T131" i="1" s="1"/>
  <c r="B136" i="1" s="1"/>
  <c r="C136" i="1" s="1"/>
  <c r="R131" i="1"/>
  <c r="D136" i="1" l="1"/>
  <c r="B137" i="1"/>
  <c r="E136" i="1" l="1"/>
  <c r="C137" i="1"/>
  <c r="D137" i="1" l="1"/>
  <c r="F136" i="1"/>
  <c r="E137" i="1" l="1"/>
  <c r="G136" i="1"/>
  <c r="H136" i="1" l="1"/>
  <c r="F137" i="1"/>
  <c r="I136" i="1" l="1"/>
  <c r="G137" i="1"/>
  <c r="H137" i="1" l="1"/>
  <c r="J136" i="1"/>
  <c r="I137" i="1" l="1"/>
  <c r="K136" i="1"/>
  <c r="L136" i="1" l="1"/>
  <c r="J137" i="1"/>
  <c r="M136" i="1" l="1"/>
  <c r="K137" i="1"/>
  <c r="N135" i="1" l="1"/>
  <c r="M137" i="1"/>
  <c r="L137" i="1"/>
  <c r="O135" i="1" l="1"/>
  <c r="P135" i="1" s="1"/>
  <c r="Q135" i="1" s="1"/>
  <c r="S135" i="1" l="1"/>
  <c r="T135" i="1" s="1"/>
  <c r="B140" i="1" s="1"/>
  <c r="C140" i="1" s="1"/>
  <c r="R135" i="1"/>
  <c r="B141" i="1" l="1"/>
  <c r="D140" i="1"/>
  <c r="E140" i="1" l="1"/>
  <c r="C141" i="1"/>
  <c r="F140" i="1" l="1"/>
  <c r="D141" i="1"/>
  <c r="E141" i="1" l="1"/>
  <c r="G140" i="1"/>
  <c r="F141" i="1" l="1"/>
  <c r="H140" i="1"/>
  <c r="I140" i="1" l="1"/>
  <c r="G141" i="1"/>
  <c r="J140" i="1" l="1"/>
  <c r="H141" i="1"/>
  <c r="K140" i="1" l="1"/>
  <c r="I141" i="1"/>
  <c r="J141" i="1" l="1"/>
  <c r="L140" i="1"/>
  <c r="K141" i="1" l="1"/>
  <c r="M140" i="1"/>
  <c r="M141" i="1" l="1"/>
  <c r="N139" i="1"/>
  <c r="L141" i="1"/>
  <c r="O139" i="1" l="1"/>
  <c r="P139" i="1" s="1"/>
  <c r="Q139" i="1" s="1"/>
  <c r="R139" i="1" l="1"/>
  <c r="S139" i="1"/>
  <c r="T139" i="1" s="1"/>
  <c r="B144" i="1" s="1"/>
  <c r="C144" i="1" s="1"/>
  <c r="B145" i="1" l="1"/>
  <c r="D144" i="1"/>
  <c r="E144" i="1" l="1"/>
  <c r="C145" i="1"/>
  <c r="F144" i="1" l="1"/>
  <c r="D145" i="1"/>
  <c r="E145" i="1" l="1"/>
  <c r="G144" i="1"/>
  <c r="F145" i="1" l="1"/>
  <c r="H144" i="1"/>
  <c r="G145" i="1" l="1"/>
  <c r="I144" i="1"/>
  <c r="J144" i="1" l="1"/>
  <c r="H145" i="1"/>
  <c r="K144" i="1" l="1"/>
  <c r="I145" i="1"/>
  <c r="J145" i="1" l="1"/>
  <c r="L144" i="1"/>
  <c r="M144" i="1" l="1"/>
  <c r="K145" i="1"/>
  <c r="L145" i="1" l="1"/>
  <c r="N143" i="1"/>
  <c r="M145" i="1"/>
  <c r="O143" i="1" l="1"/>
  <c r="P143" i="1" s="1"/>
  <c r="Q143" i="1" s="1"/>
  <c r="S143" i="1" s="1"/>
  <c r="T143" i="1" s="1"/>
  <c r="B148" i="1" s="1"/>
  <c r="C148" i="1" s="1"/>
  <c r="R143" i="1" l="1"/>
  <c r="B149" i="1"/>
  <c r="D148" i="1"/>
  <c r="E148" i="1" l="1"/>
  <c r="C149" i="1"/>
  <c r="F148" i="1" l="1"/>
  <c r="D149" i="1"/>
  <c r="E149" i="1" l="1"/>
  <c r="G148" i="1"/>
  <c r="F149" i="1" l="1"/>
  <c r="H148" i="1"/>
  <c r="I148" i="1" l="1"/>
  <c r="G149" i="1"/>
  <c r="J148" i="1" l="1"/>
  <c r="H149" i="1"/>
  <c r="K148" i="1" l="1"/>
  <c r="I149" i="1"/>
  <c r="L148" i="1" l="1"/>
  <c r="J149" i="1"/>
  <c r="M148" i="1" l="1"/>
  <c r="K149" i="1"/>
  <c r="M149" i="1" l="1"/>
  <c r="N147" i="1"/>
  <c r="L149" i="1"/>
  <c r="O147" i="1" l="1"/>
  <c r="P147" i="1" s="1"/>
  <c r="Q147" i="1" s="1"/>
  <c r="R147" i="1" l="1"/>
  <c r="S147" i="1"/>
  <c r="T147" i="1" s="1"/>
  <c r="B152" i="1" s="1"/>
  <c r="C152" i="1" s="1"/>
  <c r="B153" i="1" l="1"/>
  <c r="D152" i="1"/>
  <c r="E152" i="1" l="1"/>
  <c r="C153" i="1"/>
  <c r="F152" i="1" l="1"/>
  <c r="D153" i="1"/>
  <c r="G152" i="1" l="1"/>
  <c r="E153" i="1"/>
  <c r="H152" i="1" l="1"/>
  <c r="F153" i="1"/>
  <c r="G153" i="1" l="1"/>
  <c r="I152" i="1"/>
  <c r="J152" i="1" l="1"/>
  <c r="H153" i="1"/>
  <c r="I153" i="1" l="1"/>
  <c r="K152" i="1"/>
  <c r="L152" i="1" l="1"/>
  <c r="J153" i="1"/>
  <c r="K153" i="1" l="1"/>
  <c r="M152" i="1"/>
  <c r="L153" i="1" l="1"/>
  <c r="M153" i="1"/>
  <c r="N151" i="1"/>
  <c r="O151" i="1" l="1"/>
  <c r="P151" i="1"/>
  <c r="Q151" i="1" s="1"/>
  <c r="R151" i="1" l="1"/>
  <c r="S151" i="1"/>
  <c r="T151" i="1" s="1"/>
  <c r="B156" i="1" s="1"/>
  <c r="C156" i="1" s="1"/>
  <c r="B157" i="1" l="1"/>
  <c r="D156" i="1"/>
  <c r="E156" i="1" l="1"/>
  <c r="C157" i="1"/>
  <c r="F156" i="1" l="1"/>
  <c r="D157" i="1"/>
  <c r="E157" i="1" l="1"/>
  <c r="G156" i="1"/>
  <c r="F157" i="1" l="1"/>
  <c r="H156" i="1"/>
  <c r="I156" i="1" l="1"/>
  <c r="G157" i="1"/>
  <c r="H157" i="1" l="1"/>
  <c r="J156" i="1"/>
  <c r="I157" i="1" l="1"/>
  <c r="K156" i="1"/>
  <c r="L156" i="1" l="1"/>
  <c r="J157" i="1"/>
  <c r="K157" i="1" l="1"/>
  <c r="M156" i="1"/>
  <c r="L157" i="1" l="1"/>
  <c r="M157" i="1"/>
  <c r="N155" i="1"/>
  <c r="O155" i="1" l="1"/>
  <c r="P155" i="1" s="1"/>
  <c r="Q155" i="1" s="1"/>
  <c r="S155" i="1" l="1"/>
  <c r="T155" i="1" s="1"/>
  <c r="B160" i="1" s="1"/>
  <c r="C160" i="1" s="1"/>
  <c r="R155" i="1"/>
  <c r="D160" i="1" l="1"/>
  <c r="B161" i="1"/>
  <c r="C161" i="1" l="1"/>
  <c r="E160" i="1"/>
  <c r="D161" i="1" l="1"/>
  <c r="F160" i="1"/>
  <c r="E161" i="1" l="1"/>
  <c r="G160" i="1"/>
  <c r="F161" i="1" l="1"/>
  <c r="H160" i="1"/>
  <c r="G161" i="1" l="1"/>
  <c r="I160" i="1"/>
  <c r="J160" i="1" l="1"/>
  <c r="H161" i="1"/>
  <c r="I161" i="1" l="1"/>
  <c r="K160" i="1"/>
  <c r="L160" i="1" l="1"/>
  <c r="J161" i="1"/>
  <c r="M160" i="1" l="1"/>
  <c r="K161" i="1"/>
  <c r="N159" i="1" l="1"/>
  <c r="M161" i="1"/>
  <c r="L161" i="1"/>
  <c r="O159" i="1" l="1"/>
  <c r="P159" i="1" s="1"/>
  <c r="Q159" i="1" s="1"/>
  <c r="R159" i="1" l="1"/>
  <c r="S159" i="1"/>
  <c r="T159" i="1" s="1"/>
  <c r="B164" i="1" s="1"/>
  <c r="C164" i="1" s="1"/>
  <c r="D164" i="1" l="1"/>
  <c r="B165" i="1"/>
  <c r="C165" i="1" l="1"/>
  <c r="E164" i="1"/>
  <c r="D165" i="1" l="1"/>
  <c r="F164" i="1"/>
  <c r="E165" i="1" l="1"/>
  <c r="G164" i="1"/>
  <c r="H164" i="1" l="1"/>
  <c r="F165" i="1"/>
  <c r="I164" i="1" l="1"/>
  <c r="G165" i="1"/>
  <c r="H165" i="1" l="1"/>
  <c r="J164" i="1"/>
  <c r="I165" i="1" l="1"/>
  <c r="K164" i="1"/>
  <c r="L164" i="1" l="1"/>
  <c r="J165" i="1"/>
  <c r="M164" i="1" l="1"/>
  <c r="K165" i="1"/>
  <c r="N163" i="1" l="1"/>
  <c r="M165" i="1"/>
  <c r="L165" i="1"/>
  <c r="O163" i="1" l="1"/>
  <c r="P163" i="1" s="1"/>
  <c r="Q163" i="1" s="1"/>
  <c r="S163" i="1" l="1"/>
  <c r="T163" i="1" s="1"/>
  <c r="B168" i="1" s="1"/>
  <c r="C168" i="1" s="1"/>
  <c r="R163" i="1"/>
  <c r="D168" i="1" l="1"/>
  <c r="B169" i="1"/>
  <c r="E168" i="1" l="1"/>
  <c r="C169" i="1"/>
  <c r="F168" i="1" l="1"/>
  <c r="D169" i="1"/>
  <c r="E169" i="1" l="1"/>
  <c r="G168" i="1"/>
  <c r="F169" i="1" l="1"/>
  <c r="H168" i="1"/>
  <c r="G169" i="1" l="1"/>
  <c r="I168" i="1"/>
  <c r="H169" i="1" l="1"/>
  <c r="J168" i="1"/>
  <c r="I169" i="1" l="1"/>
  <c r="K168" i="1"/>
  <c r="L168" i="1" l="1"/>
  <c r="J169" i="1"/>
  <c r="M168" i="1" l="1"/>
  <c r="K169" i="1"/>
  <c r="N167" i="1" l="1"/>
  <c r="M169" i="1"/>
  <c r="L169" i="1"/>
  <c r="O167" i="1" l="1"/>
  <c r="P167" i="1" s="1"/>
  <c r="Q167" i="1" s="1"/>
  <c r="S167" i="1" l="1"/>
  <c r="T167" i="1" s="1"/>
  <c r="B172" i="1" s="1"/>
  <c r="C172" i="1" s="1"/>
  <c r="R167" i="1"/>
  <c r="B173" i="1" l="1"/>
  <c r="D172" i="1"/>
  <c r="C173" i="1" l="1"/>
  <c r="E172" i="1"/>
  <c r="D173" i="1" l="1"/>
  <c r="F172" i="1"/>
  <c r="G172" i="1" l="1"/>
  <c r="E173" i="1"/>
  <c r="H172" i="1" l="1"/>
  <c r="F173" i="1"/>
  <c r="G173" i="1" l="1"/>
  <c r="I172" i="1"/>
  <c r="H173" i="1" l="1"/>
  <c r="J172" i="1"/>
  <c r="I173" i="1" l="1"/>
  <c r="K172" i="1"/>
  <c r="L172" i="1" l="1"/>
  <c r="J173" i="1"/>
  <c r="M172" i="1" l="1"/>
  <c r="K173" i="1"/>
  <c r="L173" i="1" l="1"/>
  <c r="N171" i="1"/>
  <c r="M173" i="1"/>
  <c r="O171" i="1" l="1"/>
  <c r="P171" i="1" s="1"/>
  <c r="Q171" i="1" s="1"/>
  <c r="S171" i="1" l="1"/>
  <c r="T171" i="1" s="1"/>
  <c r="B176" i="1" s="1"/>
  <c r="C176" i="1" s="1"/>
  <c r="R171" i="1"/>
  <c r="D176" i="1" l="1"/>
  <c r="B177" i="1"/>
  <c r="C177" i="1" l="1"/>
  <c r="E176" i="1"/>
  <c r="F176" i="1" l="1"/>
  <c r="D177" i="1"/>
  <c r="G176" i="1" l="1"/>
  <c r="E177" i="1"/>
  <c r="F177" i="1" l="1"/>
  <c r="H176" i="1"/>
  <c r="I176" i="1" l="1"/>
  <c r="G177" i="1"/>
  <c r="H177" i="1" l="1"/>
  <c r="J176" i="1"/>
  <c r="I177" i="1" l="1"/>
  <c r="K176" i="1"/>
  <c r="L176" i="1" l="1"/>
  <c r="J177" i="1"/>
  <c r="M176" i="1" l="1"/>
  <c r="K177" i="1"/>
  <c r="N175" i="1" l="1"/>
  <c r="L177" i="1"/>
  <c r="M177" i="1"/>
  <c r="O175" i="1" s="1"/>
  <c r="P175" i="1" s="1"/>
  <c r="Q175" i="1" s="1"/>
  <c r="R175" i="1" l="1"/>
  <c r="S175" i="1"/>
  <c r="T175" i="1" s="1"/>
  <c r="B180" i="1" s="1"/>
  <c r="C180" i="1" s="1"/>
  <c r="B181" i="1" l="1"/>
  <c r="D180" i="1"/>
  <c r="C181" i="1" l="1"/>
  <c r="E180" i="1"/>
  <c r="F180" i="1" l="1"/>
  <c r="D181" i="1"/>
  <c r="E181" i="1" l="1"/>
  <c r="G180" i="1"/>
  <c r="F181" i="1" l="1"/>
  <c r="H180" i="1"/>
  <c r="I180" i="1" l="1"/>
  <c r="G181" i="1"/>
  <c r="H181" i="1" l="1"/>
  <c r="J180" i="1"/>
  <c r="I181" i="1" l="1"/>
  <c r="K180" i="1"/>
  <c r="J181" i="1" l="1"/>
  <c r="L180" i="1"/>
  <c r="K181" i="1" l="1"/>
  <c r="M180" i="1"/>
  <c r="N179" i="1" l="1"/>
  <c r="L181" i="1"/>
  <c r="M181" i="1"/>
  <c r="O179" i="1" l="1"/>
  <c r="P179" i="1" s="1"/>
  <c r="Q179" i="1" s="1"/>
  <c r="R179" i="1" s="1"/>
  <c r="S179" i="1" l="1"/>
  <c r="T179" i="1" s="1"/>
  <c r="B184" i="1" s="1"/>
  <c r="C184" i="1" s="1"/>
  <c r="D184" i="1" s="1"/>
  <c r="B185" i="1" l="1"/>
  <c r="C185" i="1"/>
  <c r="E184" i="1"/>
  <c r="D185" i="1" l="1"/>
  <c r="F184" i="1"/>
  <c r="E185" i="1" l="1"/>
  <c r="G184" i="1"/>
  <c r="H184" i="1" l="1"/>
  <c r="F185" i="1"/>
  <c r="I184" i="1" l="1"/>
  <c r="G185" i="1"/>
  <c r="H185" i="1" l="1"/>
  <c r="J184" i="1"/>
  <c r="I185" i="1" l="1"/>
  <c r="K184" i="1"/>
  <c r="J185" i="1" l="1"/>
  <c r="L184" i="1"/>
  <c r="M184" i="1" l="1"/>
  <c r="K185" i="1"/>
  <c r="M185" i="1" l="1"/>
  <c r="L185" i="1"/>
  <c r="N183" i="1"/>
  <c r="O183" i="1" l="1"/>
  <c r="P183" i="1" s="1"/>
  <c r="Q183" i="1" s="1"/>
  <c r="S183" i="1" l="1"/>
  <c r="T183" i="1" s="1"/>
  <c r="B188" i="1" s="1"/>
  <c r="C188" i="1" s="1"/>
  <c r="R183" i="1"/>
  <c r="B189" i="1" l="1"/>
  <c r="D188" i="1"/>
  <c r="E188" i="1" l="1"/>
  <c r="C189" i="1"/>
  <c r="D189" i="1" l="1"/>
  <c r="F188" i="1"/>
  <c r="E189" i="1" l="1"/>
  <c r="G188" i="1"/>
  <c r="H188" i="1" l="1"/>
  <c r="F189" i="1"/>
  <c r="I188" i="1" l="1"/>
  <c r="G189" i="1"/>
  <c r="H189" i="1" l="1"/>
  <c r="J188" i="1"/>
  <c r="K188" i="1" l="1"/>
  <c r="I189" i="1"/>
  <c r="J189" i="1" l="1"/>
  <c r="L188" i="1"/>
  <c r="M188" i="1" l="1"/>
  <c r="K189" i="1"/>
  <c r="N187" i="1" l="1"/>
  <c r="M189" i="1"/>
  <c r="L189" i="1"/>
  <c r="O187" i="1" l="1"/>
  <c r="P187" i="1" s="1"/>
  <c r="Q187" i="1" s="1"/>
  <c r="R187" i="1" s="1"/>
  <c r="S187" i="1" l="1"/>
  <c r="T187" i="1" s="1"/>
</calcChain>
</file>

<file path=xl/sharedStrings.xml><?xml version="1.0" encoding="utf-8"?>
<sst xmlns="http://schemas.openxmlformats.org/spreadsheetml/2006/main" count="122" uniqueCount="28">
  <si>
    <t>入力項目</t>
  </si>
  <si>
    <t>月利</t>
  </si>
  <si>
    <t>手数料率</t>
  </si>
  <si>
    <t>月々の積立て</t>
  </si>
  <si>
    <t>千円</t>
  </si>
  <si>
    <t>給与所得</t>
  </si>
  <si>
    <t>初期入金額</t>
  </si>
  <si>
    <t>課税率</t>
  </si>
  <si>
    <t>現在の年齢</t>
  </si>
  <si>
    <t>歳</t>
  </si>
  <si>
    <t>控除額</t>
  </si>
  <si>
    <t>シミュレーション結果（単位：千円）</t>
  </si>
  <si>
    <t>年間利益</t>
  </si>
  <si>
    <t>想定経費</t>
  </si>
  <si>
    <t>課税対象額</t>
  </si>
  <si>
    <t>課税ランク</t>
  </si>
  <si>
    <t>控除調整</t>
  </si>
  <si>
    <t>課税額</t>
  </si>
  <si>
    <t>区分ち</t>
  </si>
  <si>
    <t>A</t>
  </si>
  <si>
    <t>B</t>
  </si>
  <si>
    <t>C</t>
  </si>
  <si>
    <t>D</t>
  </si>
  <si>
    <t>E</t>
  </si>
  <si>
    <t>F</t>
  </si>
  <si>
    <t>G</t>
  </si>
  <si>
    <t>残高</t>
    <rPh sb="0" eb="2">
      <t>ザンダカ</t>
    </rPh>
    <phoneticPr fontId="2"/>
  </si>
  <si>
    <t>手数料</t>
    <rPh sb="0" eb="3">
      <t>テスウ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</si>
</sst>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>
    <font>
      <sz val="10"/>
      <color rgb="FF000000"/>
      <name val="Arial"/>
    </font>
    <font>
      <sz val="10"/>
      <name val="Arial"/>
      <family val="2"/>
    </font>
    <font>
      <sz val="6"/>
      <name val="Honoka Mincho"/>
      <family val="3"/>
      <charset val="128"/>
    </font>
    <font>
      <b/>
      <sz val="14"/>
      <color rgb="FFFFFFFF"/>
      <name val="メイリオ"/>
      <family val="2"/>
      <charset val="128"/>
    </font>
    <font>
      <sz val="14"/>
      <name val="メイリオ"/>
      <family val="2"/>
      <charset val="128"/>
    </font>
    <font>
      <sz val="14"/>
      <color rgb="FF000000"/>
      <name val="メイリオ"/>
      <family val="2"/>
      <charset val="128"/>
    </font>
    <font>
      <b/>
      <sz val="14"/>
      <name val="メイリオ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rgb="FFD9D9D9"/>
      </patternFill>
    </fill>
    <fill>
      <patternFill patternType="solid">
        <fgColor theme="1" tint="0.249977111117893"/>
        <bgColor rgb="FFD9EAD3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6" fillId="3" borderId="2" xfId="0" applyFont="1" applyFill="1" applyBorder="1" applyAlignment="1"/>
    <xf numFmtId="176" fontId="4" fillId="0" borderId="3" xfId="0" applyNumberFormat="1" applyFont="1" applyBorder="1" applyAlignment="1">
      <alignment horizontal="right"/>
    </xf>
    <xf numFmtId="0" fontId="4" fillId="5" borderId="3" xfId="0" applyFont="1" applyFill="1" applyBorder="1" applyAlignment="1"/>
    <xf numFmtId="0" fontId="4" fillId="0" borderId="4" xfId="0" applyFont="1" applyBorder="1" applyAlignment="1"/>
    <xf numFmtId="0" fontId="6" fillId="3" borderId="3" xfId="0" applyFont="1" applyFill="1" applyBorder="1" applyAlignment="1"/>
    <xf numFmtId="9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/>
    <xf numFmtId="0" fontId="6" fillId="7" borderId="3" xfId="0" applyFont="1" applyFill="1" applyBorder="1" applyAlignment="1"/>
    <xf numFmtId="0" fontId="4" fillId="6" borderId="3" xfId="0" applyFont="1" applyFill="1" applyBorder="1" applyAlignment="1">
      <alignment horizontal="right"/>
    </xf>
    <xf numFmtId="0" fontId="4" fillId="6" borderId="3" xfId="0" applyFont="1" applyFill="1" applyBorder="1" applyAlignment="1"/>
    <xf numFmtId="0" fontId="4" fillId="4" borderId="0" xfId="0" applyFont="1" applyFill="1" applyAlignme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3" fillId="2" borderId="1" xfId="0" applyFont="1" applyFill="1" applyBorder="1" applyAlignment="1"/>
    <xf numFmtId="0" fontId="4" fillId="0" borderId="1" xfId="0" applyFont="1" applyBorder="1"/>
    <xf numFmtId="0" fontId="3" fillId="2" borderId="0" xfId="0" applyFont="1" applyFill="1" applyAlignment="1"/>
    <xf numFmtId="0" fontId="5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01"/>
  <sheetViews>
    <sheetView tabSelected="1" workbookViewId="0">
      <selection activeCell="M53" sqref="M53"/>
    </sheetView>
  </sheetViews>
  <sheetFormatPr baseColWidth="10" defaultColWidth="14.5" defaultRowHeight="23"/>
  <cols>
    <col min="1" max="1" width="14.5" style="5"/>
    <col min="2" max="13" width="14.5" style="5" customWidth="1"/>
    <col min="14" max="20" width="12" style="5" customWidth="1"/>
    <col min="21" max="16384" width="14.5" style="5"/>
  </cols>
  <sheetData>
    <row r="1" spans="1:29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>
      <c r="A2" s="6" t="s">
        <v>1</v>
      </c>
      <c r="B2" s="7">
        <v>0.06</v>
      </c>
      <c r="C2" s="8"/>
      <c r="D2" s="9"/>
      <c r="E2" s="10" t="s">
        <v>2</v>
      </c>
      <c r="F2" s="11">
        <v>0.25</v>
      </c>
      <c r="G2" s="8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>
      <c r="A3" s="6" t="s">
        <v>3</v>
      </c>
      <c r="B3" s="12">
        <v>0</v>
      </c>
      <c r="C3" s="13" t="s">
        <v>4</v>
      </c>
      <c r="D3" s="9"/>
      <c r="E3" s="10" t="s">
        <v>5</v>
      </c>
      <c r="F3" s="12">
        <v>4200</v>
      </c>
      <c r="G3" s="13" t="s">
        <v>4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>
      <c r="A4" s="6" t="s">
        <v>6</v>
      </c>
      <c r="B4" s="12">
        <v>100</v>
      </c>
      <c r="C4" s="13" t="s">
        <v>4</v>
      </c>
      <c r="D4" s="9"/>
      <c r="E4" s="14" t="s">
        <v>7</v>
      </c>
      <c r="F4" s="15" t="str">
        <f>IF(F3&lt;=1950,"A",IF(F3&lt;=3300,"B",IF(F3&lt;=6950,"C",IF(F3&lt;=9000,"D",IF(F3&lt;=18000,"E",IF(F3&lt;=40000,"F","G"))))))</f>
        <v>C</v>
      </c>
      <c r="G4" s="1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>
      <c r="A5" s="6" t="s">
        <v>8</v>
      </c>
      <c r="B5" s="12">
        <v>30</v>
      </c>
      <c r="C5" s="13" t="s">
        <v>9</v>
      </c>
      <c r="D5" s="9"/>
      <c r="E5" s="14" t="s">
        <v>10</v>
      </c>
      <c r="F5" s="15">
        <f>VLOOKUP(F4,区分ち!A2:B8,2)</f>
        <v>42.75</v>
      </c>
      <c r="G5" s="16" t="s">
        <v>4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>
      <c r="A6" s="26" t="s">
        <v>11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7" t="s">
        <v>12</v>
      </c>
      <c r="O6" s="17" t="s">
        <v>13</v>
      </c>
      <c r="P6" s="17" t="s">
        <v>14</v>
      </c>
      <c r="Q6" s="17" t="s">
        <v>15</v>
      </c>
      <c r="R6" s="17" t="s">
        <v>16</v>
      </c>
      <c r="S6" s="17" t="s">
        <v>7</v>
      </c>
      <c r="T6" s="17" t="s">
        <v>17</v>
      </c>
      <c r="U6" s="4"/>
      <c r="V6" s="4"/>
      <c r="W6" s="4"/>
      <c r="X6" s="4"/>
      <c r="Y6" s="4"/>
      <c r="Z6" s="4"/>
      <c r="AA6" s="4"/>
      <c r="AB6" s="4"/>
      <c r="AC6" s="4"/>
    </row>
    <row r="7" spans="1:29">
      <c r="A7" s="18">
        <f>B5</f>
        <v>30</v>
      </c>
      <c r="B7" s="18">
        <v>201901</v>
      </c>
      <c r="C7" s="18">
        <v>201902</v>
      </c>
      <c r="D7" s="18">
        <v>201903</v>
      </c>
      <c r="E7" s="18">
        <v>201904</v>
      </c>
      <c r="F7" s="18">
        <v>201905</v>
      </c>
      <c r="G7" s="18">
        <v>201906</v>
      </c>
      <c r="H7" s="18">
        <f t="shared" ref="H7:M7" si="0">G7+1</f>
        <v>201907</v>
      </c>
      <c r="I7" s="18">
        <f t="shared" si="0"/>
        <v>201908</v>
      </c>
      <c r="J7" s="18">
        <f t="shared" si="0"/>
        <v>201909</v>
      </c>
      <c r="K7" s="18">
        <f t="shared" si="0"/>
        <v>201910</v>
      </c>
      <c r="L7" s="18">
        <f t="shared" si="0"/>
        <v>201911</v>
      </c>
      <c r="M7" s="18">
        <f t="shared" si="0"/>
        <v>201912</v>
      </c>
      <c r="N7" s="21">
        <f>M8-B8</f>
        <v>89.829855833542553</v>
      </c>
      <c r="O7" s="21">
        <f>SUM(B9:M9)</f>
        <v>25.304911795888778</v>
      </c>
      <c r="P7" s="21">
        <f>N7-O7+$F$3</f>
        <v>4264.5249440376538</v>
      </c>
      <c r="Q7" s="22" t="str">
        <f>IF(P7&lt;=1950,"A",IF(P7&lt;=3300,"B",IF(P7&lt;=6950,"C",IF(P7&lt;=9000,"D",IF(P7&lt;=18000,"E",IF(P7&lt;=40000,"F","G"))))))</f>
        <v>C</v>
      </c>
      <c r="R7" s="23">
        <f>IF(Q7=$F$4,0,VLOOKUP(Q7,区分ち!$A$2:$B$8,2)-$F$5)</f>
        <v>0</v>
      </c>
      <c r="S7" s="20">
        <f>VLOOKUP(Q7,区分ち!$A$2:$C$8,3)</f>
        <v>0.2</v>
      </c>
      <c r="T7" s="21">
        <f>(P7-$F$3)*S7</f>
        <v>12.904988807530755</v>
      </c>
      <c r="U7" s="4"/>
      <c r="V7" s="4"/>
      <c r="W7" s="4"/>
      <c r="X7" s="4"/>
      <c r="Y7" s="4"/>
      <c r="Z7" s="4"/>
      <c r="AA7" s="4"/>
      <c r="AB7" s="4"/>
      <c r="AC7" s="4"/>
    </row>
    <row r="8" spans="1:29">
      <c r="A8" s="18" t="s">
        <v>26</v>
      </c>
      <c r="B8" s="19">
        <f>B4+B3</f>
        <v>100</v>
      </c>
      <c r="C8" s="19">
        <f>(B8+$B$3)*(1+$B$2)</f>
        <v>106</v>
      </c>
      <c r="D8" s="19">
        <f t="shared" ref="D8:M8" si="1">(C8+$B$3)*(1+$B$2)</f>
        <v>112.36</v>
      </c>
      <c r="E8" s="19">
        <f t="shared" si="1"/>
        <v>119.1016</v>
      </c>
      <c r="F8" s="19">
        <f t="shared" si="1"/>
        <v>126.247696</v>
      </c>
      <c r="G8" s="19">
        <f t="shared" si="1"/>
        <v>133.82255776000002</v>
      </c>
      <c r="H8" s="19">
        <f t="shared" si="1"/>
        <v>141.85191122560002</v>
      </c>
      <c r="I8" s="19">
        <f t="shared" si="1"/>
        <v>150.36302589913603</v>
      </c>
      <c r="J8" s="19">
        <f t="shared" si="1"/>
        <v>159.38480745308419</v>
      </c>
      <c r="K8" s="19">
        <f t="shared" si="1"/>
        <v>168.94789590026926</v>
      </c>
      <c r="L8" s="19">
        <f t="shared" si="1"/>
        <v>179.08476965428542</v>
      </c>
      <c r="M8" s="19">
        <f t="shared" si="1"/>
        <v>189.82985583354255</v>
      </c>
      <c r="N8" s="21"/>
      <c r="O8" s="21"/>
      <c r="P8" s="21"/>
      <c r="Q8" s="22"/>
      <c r="R8" s="23"/>
      <c r="S8" s="20"/>
      <c r="T8" s="21"/>
      <c r="U8" s="4"/>
      <c r="V8" s="4"/>
      <c r="W8" s="4"/>
      <c r="X8" s="4"/>
      <c r="Y8" s="4"/>
      <c r="Z8" s="4"/>
      <c r="AA8" s="4"/>
      <c r="AB8" s="4"/>
      <c r="AC8" s="4"/>
    </row>
    <row r="9" spans="1:29">
      <c r="A9" s="18" t="s">
        <v>27</v>
      </c>
      <c r="B9" s="19">
        <f>IF((C8-B8)*$F$2&lt;=144,(C8-B8)*$F$2,144)</f>
        <v>1.5</v>
      </c>
      <c r="C9" s="19">
        <f t="shared" ref="C9:L9" si="2">IF((D8-C8)*$F$2&lt;=144,(D8-C8)*$F$2,144)</f>
        <v>1.5899999999999999</v>
      </c>
      <c r="D9" s="19">
        <f t="shared" si="2"/>
        <v>1.6854000000000013</v>
      </c>
      <c r="E9" s="19">
        <f t="shared" si="2"/>
        <v>1.786524</v>
      </c>
      <c r="F9" s="19">
        <f t="shared" si="2"/>
        <v>1.8937154400000047</v>
      </c>
      <c r="G9" s="19">
        <f t="shared" si="2"/>
        <v>2.0073383663999991</v>
      </c>
      <c r="H9" s="19">
        <f t="shared" si="2"/>
        <v>2.1277786683840034</v>
      </c>
      <c r="I9" s="19">
        <f t="shared" si="2"/>
        <v>2.2554453884870398</v>
      </c>
      <c r="J9" s="19">
        <f t="shared" si="2"/>
        <v>2.3907721117962666</v>
      </c>
      <c r="K9" s="19">
        <f t="shared" si="2"/>
        <v>2.5342184385040412</v>
      </c>
      <c r="L9" s="19">
        <f t="shared" si="2"/>
        <v>2.6862715448142822</v>
      </c>
      <c r="M9" s="19">
        <f>IF((M8+$B$3)*$B$2*$F$2&lt;=144,(M8+$B$3)*$B$2*$F$2,144)</f>
        <v>2.8474478375031382</v>
      </c>
      <c r="N9" s="21"/>
      <c r="O9" s="21"/>
      <c r="P9" s="21"/>
      <c r="Q9" s="22"/>
      <c r="R9" s="23"/>
      <c r="S9" s="20"/>
      <c r="T9" s="21"/>
      <c r="U9" s="4"/>
      <c r="V9" s="4"/>
      <c r="W9" s="4"/>
      <c r="X9" s="4"/>
      <c r="Y9" s="4"/>
      <c r="Z9" s="4"/>
      <c r="AA9" s="4"/>
      <c r="AB9" s="4"/>
      <c r="AC9" s="4"/>
    </row>
    <row r="10" spans="1:29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>
      <c r="A11" s="18">
        <f>A7+1</f>
        <v>31</v>
      </c>
      <c r="B11" s="18">
        <f t="shared" ref="B11:M11" si="3">B7+100</f>
        <v>202001</v>
      </c>
      <c r="C11" s="18">
        <f t="shared" si="3"/>
        <v>202002</v>
      </c>
      <c r="D11" s="18">
        <f t="shared" si="3"/>
        <v>202003</v>
      </c>
      <c r="E11" s="18">
        <f t="shared" si="3"/>
        <v>202004</v>
      </c>
      <c r="F11" s="18">
        <f t="shared" si="3"/>
        <v>202005</v>
      </c>
      <c r="G11" s="18">
        <f t="shared" si="3"/>
        <v>202006</v>
      </c>
      <c r="H11" s="18">
        <f t="shared" si="3"/>
        <v>202007</v>
      </c>
      <c r="I11" s="18">
        <f t="shared" si="3"/>
        <v>202008</v>
      </c>
      <c r="J11" s="18">
        <f t="shared" si="3"/>
        <v>202009</v>
      </c>
      <c r="K11" s="18">
        <f t="shared" si="3"/>
        <v>202010</v>
      </c>
      <c r="L11" s="18">
        <f t="shared" si="3"/>
        <v>202011</v>
      </c>
      <c r="M11" s="18">
        <f t="shared" si="3"/>
        <v>202012</v>
      </c>
      <c r="N11" s="21">
        <f>M12-B12</f>
        <v>144.37198642998743</v>
      </c>
      <c r="O11" s="21">
        <f>SUM(B13:M13)</f>
        <v>40.669333692105624</v>
      </c>
      <c r="P11" s="21">
        <f>N11-O11+$F$3</f>
        <v>4303.7026527378821</v>
      </c>
      <c r="Q11" s="22" t="str">
        <f>IF(P11&lt;=1950,"A",IF(P11&lt;=3300,"B",IF(P11&lt;=6950,"C",IF(P11&lt;=9000,"D",IF(P11&lt;=18000,"E",IF(P11&lt;=40000,"F","G"))))))</f>
        <v>C</v>
      </c>
      <c r="R11" s="23">
        <f>IF(Q11=$F$4,0,VLOOKUP(Q11,区分ち!$A$2:$B$8,2)-$F$5)</f>
        <v>0</v>
      </c>
      <c r="S11" s="20">
        <f>VLOOKUP(Q11,区分ち!$A$2:$C$8,3)</f>
        <v>0.2</v>
      </c>
      <c r="T11" s="21">
        <f>(P11-$F$3)*S11</f>
        <v>20.740530547576419</v>
      </c>
      <c r="U11" s="4"/>
      <c r="V11" s="4"/>
      <c r="W11" s="4"/>
      <c r="X11" s="4"/>
      <c r="Y11" s="4"/>
      <c r="Z11" s="4"/>
      <c r="AA11" s="4"/>
      <c r="AB11" s="4"/>
      <c r="AC11" s="4"/>
    </row>
    <row r="12" spans="1:29">
      <c r="A12" s="18" t="s">
        <v>26</v>
      </c>
      <c r="B12" s="19">
        <f>(M8-T7-O7+$B$3)*(1+$B$2)</f>
        <v>160.71715254393041</v>
      </c>
      <c r="C12" s="19">
        <f>(B12+$B$3)*(1+$B$2)</f>
        <v>170.36018169656626</v>
      </c>
      <c r="D12" s="19">
        <f t="shared" ref="D12:M12" si="4">(C12+$B$3)*(1+$B$2)</f>
        <v>180.58179259836024</v>
      </c>
      <c r="E12" s="19">
        <f t="shared" si="4"/>
        <v>191.41670015426186</v>
      </c>
      <c r="F12" s="19">
        <f t="shared" si="4"/>
        <v>202.90170216351757</v>
      </c>
      <c r="G12" s="19">
        <f t="shared" si="4"/>
        <v>215.07580429332864</v>
      </c>
      <c r="H12" s="19">
        <f t="shared" si="4"/>
        <v>227.98035255092839</v>
      </c>
      <c r="I12" s="19">
        <f t="shared" si="4"/>
        <v>241.6591737039841</v>
      </c>
      <c r="J12" s="19">
        <f t="shared" si="4"/>
        <v>256.15872412622315</v>
      </c>
      <c r="K12" s="19">
        <f t="shared" si="4"/>
        <v>271.52824757379653</v>
      </c>
      <c r="L12" s="19">
        <f t="shared" si="4"/>
        <v>287.81994242822435</v>
      </c>
      <c r="M12" s="19">
        <f t="shared" si="4"/>
        <v>305.08913897391784</v>
      </c>
      <c r="N12" s="21"/>
      <c r="O12" s="21"/>
      <c r="P12" s="21"/>
      <c r="Q12" s="22"/>
      <c r="R12" s="23"/>
      <c r="S12" s="20"/>
      <c r="T12" s="21"/>
      <c r="U12" s="4"/>
      <c r="V12" s="4"/>
      <c r="W12" s="4"/>
      <c r="X12" s="4"/>
      <c r="Y12" s="4"/>
      <c r="Z12" s="4"/>
      <c r="AA12" s="4"/>
      <c r="AB12" s="4"/>
      <c r="AC12" s="4"/>
    </row>
    <row r="13" spans="1:29">
      <c r="A13" s="18" t="s">
        <v>27</v>
      </c>
      <c r="B13" s="19">
        <f>IF((C12-B12)*$F$2&lt;=144,(C12-B12)*$F$2,144)</f>
        <v>2.4107572881589618</v>
      </c>
      <c r="C13" s="19">
        <f t="shared" ref="C13" si="5">IF((D12-C12)*$F$2&lt;=144,(D12-C12)*$F$2,144)</f>
        <v>2.555402725448495</v>
      </c>
      <c r="D13" s="19">
        <f t="shared" ref="D13" si="6">IF((E12-D12)*$F$2&lt;=144,(E12-D12)*$F$2,144)</f>
        <v>2.7087268889754057</v>
      </c>
      <c r="E13" s="19">
        <f t="shared" ref="E13" si="7">IF((F12-E12)*$F$2&lt;=144,(F12-E12)*$F$2,144)</f>
        <v>2.8712505023139272</v>
      </c>
      <c r="F13" s="19">
        <f t="shared" ref="F13" si="8">IF((G12-F12)*$F$2&lt;=144,(G12-F12)*$F$2,144)</f>
        <v>3.0435255324527688</v>
      </c>
      <c r="G13" s="19">
        <f t="shared" ref="G13" si="9">IF((H12-G12)*$F$2&lt;=144,(H12-G12)*$F$2,144)</f>
        <v>3.2261370643999356</v>
      </c>
      <c r="H13" s="19">
        <f t="shared" ref="H13" si="10">IF((I12-H12)*$F$2&lt;=144,(I12-H12)*$F$2,144)</f>
        <v>3.4197052882639269</v>
      </c>
      <c r="I13" s="19">
        <f t="shared" ref="I13" si="11">IF((J12-I12)*$F$2&lt;=144,(J12-I12)*$F$2,144)</f>
        <v>3.6248876055597634</v>
      </c>
      <c r="J13" s="19">
        <f t="shared" ref="J13" si="12">IF((K12-J12)*$F$2&lt;=144,(K12-J12)*$F$2,144)</f>
        <v>3.8423808618933464</v>
      </c>
      <c r="K13" s="19">
        <f t="shared" ref="K13" si="13">IF((L12-K12)*$F$2&lt;=144,(L12-K12)*$F$2,144)</f>
        <v>4.0729237136069543</v>
      </c>
      <c r="L13" s="19">
        <f t="shared" ref="L13" si="14">IF((M12-L12)*$F$2&lt;=144,(M12-L12)*$F$2,144)</f>
        <v>4.3172991364233724</v>
      </c>
      <c r="M13" s="19">
        <f>IF((M12+$B$3)*$B$2*$F$2&lt;=144,(M12+$B$3)*$B$2*$F$2,144)</f>
        <v>4.5763370846087676</v>
      </c>
      <c r="N13" s="21"/>
      <c r="O13" s="21"/>
      <c r="P13" s="21"/>
      <c r="Q13" s="22"/>
      <c r="R13" s="23"/>
      <c r="S13" s="20"/>
      <c r="T13" s="21"/>
      <c r="U13" s="4"/>
      <c r="V13" s="4"/>
      <c r="W13" s="4"/>
      <c r="X13" s="4"/>
      <c r="Y13" s="4"/>
      <c r="Z13" s="4"/>
      <c r="AA13" s="4"/>
      <c r="AB13" s="4"/>
      <c r="AC13" s="4"/>
    </row>
    <row r="14" spans="1:29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>
      <c r="A15" s="18">
        <f>A11+1</f>
        <v>32</v>
      </c>
      <c r="B15" s="18">
        <f t="shared" ref="B15:M15" si="15">B11+100</f>
        <v>202101</v>
      </c>
      <c r="C15" s="18">
        <f t="shared" si="15"/>
        <v>202102</v>
      </c>
      <c r="D15" s="18">
        <f t="shared" si="15"/>
        <v>202103</v>
      </c>
      <c r="E15" s="18">
        <f t="shared" si="15"/>
        <v>202104</v>
      </c>
      <c r="F15" s="18">
        <f t="shared" si="15"/>
        <v>202105</v>
      </c>
      <c r="G15" s="18">
        <f t="shared" si="15"/>
        <v>202106</v>
      </c>
      <c r="H15" s="18">
        <f t="shared" si="15"/>
        <v>202107</v>
      </c>
      <c r="I15" s="18">
        <f t="shared" si="15"/>
        <v>202108</v>
      </c>
      <c r="J15" s="18">
        <f t="shared" si="15"/>
        <v>202109</v>
      </c>
      <c r="K15" s="18">
        <f t="shared" si="15"/>
        <v>202110</v>
      </c>
      <c r="L15" s="18">
        <f t="shared" si="15"/>
        <v>202111</v>
      </c>
      <c r="M15" s="18">
        <f t="shared" si="15"/>
        <v>202112</v>
      </c>
      <c r="N15" s="21">
        <f>M16-B16</f>
        <v>232.03054566138525</v>
      </c>
      <c r="O15" s="21">
        <f>SUM(B17:M17)</f>
        <v>65.362595068541438</v>
      </c>
      <c r="P15" s="21">
        <f>N15-O15+$F$3</f>
        <v>4366.6679505928441</v>
      </c>
      <c r="Q15" s="22" t="str">
        <f>IF(P15&lt;=1950,"A",IF(P15&lt;=3300,"B",IF(P15&lt;=6950,"C",IF(P15&lt;=9000,"D",IF(P15&lt;=18000,"E",IF(P15&lt;=40000,"F","G"))))))</f>
        <v>C</v>
      </c>
      <c r="R15" s="23">
        <f>IF(Q15=$F$4,0,VLOOKUP(Q15,区分ち!$A$2:$B$8,2)-$F$5)</f>
        <v>0</v>
      </c>
      <c r="S15" s="20">
        <f>VLOOKUP(Q15,区分ち!$A$2:$C$8,3)</f>
        <v>0.2</v>
      </c>
      <c r="T15" s="21">
        <f>(P15-$F$3)*S15</f>
        <v>33.333590118568829</v>
      </c>
      <c r="U15" s="4"/>
      <c r="V15" s="4"/>
      <c r="W15" s="4"/>
      <c r="X15" s="4"/>
      <c r="Y15" s="4"/>
      <c r="Z15" s="4"/>
      <c r="AA15" s="4"/>
      <c r="AB15" s="4"/>
      <c r="AC15" s="4"/>
    </row>
    <row r="16" spans="1:29">
      <c r="A16" s="18" t="s">
        <v>26</v>
      </c>
      <c r="B16" s="19">
        <f>(M12-T11-O11+$B$3)*(1+$B$2)</f>
        <v>258.30003121828992</v>
      </c>
      <c r="C16" s="19">
        <f>(B16+$B$3)*(1+$B$2)</f>
        <v>273.79803309138731</v>
      </c>
      <c r="D16" s="19">
        <f t="shared" ref="D16:M16" si="16">(C16+$B$3)*(1+$B$2)</f>
        <v>290.22591507687054</v>
      </c>
      <c r="E16" s="19">
        <f t="shared" si="16"/>
        <v>307.63946998148276</v>
      </c>
      <c r="F16" s="19">
        <f t="shared" si="16"/>
        <v>326.09783818037175</v>
      </c>
      <c r="G16" s="19">
        <f t="shared" si="16"/>
        <v>345.66370847119407</v>
      </c>
      <c r="H16" s="19">
        <f t="shared" si="16"/>
        <v>366.40353097946576</v>
      </c>
      <c r="I16" s="19">
        <f t="shared" si="16"/>
        <v>388.38774283823375</v>
      </c>
      <c r="J16" s="19">
        <f t="shared" si="16"/>
        <v>411.69100740852781</v>
      </c>
      <c r="K16" s="19">
        <f t="shared" si="16"/>
        <v>436.39246785303948</v>
      </c>
      <c r="L16" s="19">
        <f t="shared" si="16"/>
        <v>462.57601592422185</v>
      </c>
      <c r="M16" s="19">
        <f t="shared" si="16"/>
        <v>490.33057687967516</v>
      </c>
      <c r="N16" s="21"/>
      <c r="O16" s="21"/>
      <c r="P16" s="21"/>
      <c r="Q16" s="22"/>
      <c r="R16" s="23"/>
      <c r="S16" s="20"/>
      <c r="T16" s="21"/>
      <c r="U16" s="4"/>
      <c r="V16" s="4"/>
      <c r="W16" s="4"/>
      <c r="X16" s="4"/>
      <c r="Y16" s="4"/>
      <c r="Z16" s="4"/>
      <c r="AA16" s="4"/>
      <c r="AB16" s="4"/>
      <c r="AC16" s="4"/>
    </row>
    <row r="17" spans="1:29">
      <c r="A17" s="18" t="s">
        <v>27</v>
      </c>
      <c r="B17" s="19">
        <f>IF((C16-B16)*$F$2&lt;=144,(C16-B16)*$F$2,144)</f>
        <v>3.8745004682743485</v>
      </c>
      <c r="C17" s="19">
        <f t="shared" ref="C17" si="17">IF((D16-C16)*$F$2&lt;=144,(D16-C16)*$F$2,144)</f>
        <v>4.1069704963708062</v>
      </c>
      <c r="D17" s="19">
        <f t="shared" ref="D17" si="18">IF((E16-D16)*$F$2&lt;=144,(E16-D16)*$F$2,144)</f>
        <v>4.3533887261530566</v>
      </c>
      <c r="E17" s="19">
        <f t="shared" ref="E17" si="19">IF((F16-E16)*$F$2&lt;=144,(F16-E16)*$F$2,144)</f>
        <v>4.6145920497222477</v>
      </c>
      <c r="F17" s="19">
        <f t="shared" ref="F17" si="20">IF((G16-F16)*$F$2&lt;=144,(G16-F16)*$F$2,144)</f>
        <v>4.8914675727055794</v>
      </c>
      <c r="G17" s="19">
        <f t="shared" ref="G17" si="21">IF((H16-G16)*$F$2&lt;=144,(H16-G16)*$F$2,144)</f>
        <v>5.1849556270679216</v>
      </c>
      <c r="H17" s="19">
        <f t="shared" ref="H17" si="22">IF((I16-H16)*$F$2&lt;=144,(I16-H16)*$F$2,144)</f>
        <v>5.496052964691998</v>
      </c>
      <c r="I17" s="19">
        <f t="shared" ref="I17" si="23">IF((J16-I16)*$F$2&lt;=144,(J16-I16)*$F$2,144)</f>
        <v>5.8258161425735153</v>
      </c>
      <c r="J17" s="19">
        <f t="shared" ref="J17" si="24">IF((K16-J16)*$F$2&lt;=144,(K16-J16)*$F$2,144)</f>
        <v>6.1753651111279169</v>
      </c>
      <c r="K17" s="19">
        <f t="shared" ref="K17" si="25">IF((L16-K16)*$F$2&lt;=144,(L16-K16)*$F$2,144)</f>
        <v>6.545887017795593</v>
      </c>
      <c r="L17" s="19">
        <f t="shared" ref="L17" si="26">IF((M16-L16)*$F$2&lt;=144,(M16-L16)*$F$2,144)</f>
        <v>6.9386402388633286</v>
      </c>
      <c r="M17" s="19">
        <f>IF((M16+$B$3)*$B$2*$F$2&lt;=144,(M16+$B$3)*$B$2*$F$2,144)</f>
        <v>7.3549586531951272</v>
      </c>
      <c r="N17" s="21"/>
      <c r="O17" s="21"/>
      <c r="P17" s="21"/>
      <c r="Q17" s="22"/>
      <c r="R17" s="23"/>
      <c r="S17" s="20"/>
      <c r="T17" s="21"/>
      <c r="U17" s="4"/>
      <c r="V17" s="4"/>
      <c r="W17" s="4"/>
      <c r="X17" s="4"/>
      <c r="Y17" s="4"/>
      <c r="Z17" s="4"/>
      <c r="AA17" s="4"/>
      <c r="AB17" s="4"/>
      <c r="AC17" s="4"/>
    </row>
    <row r="18" spans="1:29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>
      <c r="A19" s="18">
        <f>A15+1</f>
        <v>33</v>
      </c>
      <c r="B19" s="18">
        <f t="shared" ref="B19:M19" si="27">B15+100</f>
        <v>202201</v>
      </c>
      <c r="C19" s="18">
        <f t="shared" si="27"/>
        <v>202202</v>
      </c>
      <c r="D19" s="18">
        <f t="shared" si="27"/>
        <v>202203</v>
      </c>
      <c r="E19" s="18">
        <f t="shared" si="27"/>
        <v>202204</v>
      </c>
      <c r="F19" s="18">
        <f t="shared" si="27"/>
        <v>202205</v>
      </c>
      <c r="G19" s="18">
        <f t="shared" si="27"/>
        <v>202206</v>
      </c>
      <c r="H19" s="18">
        <f t="shared" si="27"/>
        <v>202207</v>
      </c>
      <c r="I19" s="18">
        <f t="shared" si="27"/>
        <v>202208</v>
      </c>
      <c r="J19" s="18">
        <f t="shared" si="27"/>
        <v>202209</v>
      </c>
      <c r="K19" s="18">
        <f t="shared" si="27"/>
        <v>202210</v>
      </c>
      <c r="L19" s="18">
        <f t="shared" si="27"/>
        <v>202211</v>
      </c>
      <c r="M19" s="18">
        <f t="shared" si="27"/>
        <v>202212</v>
      </c>
      <c r="N19" s="21">
        <f>M20-B20</f>
        <v>372.91288601912271</v>
      </c>
      <c r="O19" s="21">
        <f>SUM(B21:M21)</f>
        <v>105.0489016229793</v>
      </c>
      <c r="P19" s="21">
        <f>N19-O19+$F$3</f>
        <v>4467.8639843961437</v>
      </c>
      <c r="Q19" s="22" t="str">
        <f>IF(P19&lt;=1950,"A",IF(P19&lt;=3300,"B",IF(P19&lt;=6950,"C",IF(P19&lt;=9000,"D",IF(P19&lt;=18000,"E",IF(P19&lt;=40000,"F","G"))))))</f>
        <v>C</v>
      </c>
      <c r="R19" s="23">
        <f>IF(Q19=$F$4,0,VLOOKUP(Q19,区分ち!$A$2:$B$8,2)-$F$5)</f>
        <v>0</v>
      </c>
      <c r="S19" s="20">
        <f>VLOOKUP(Q19,区分ち!$A$2:$C$8,3)</f>
        <v>0.2</v>
      </c>
      <c r="T19" s="21">
        <f>(P19-$F$3)*S19</f>
        <v>53.57279687922874</v>
      </c>
      <c r="U19" s="4"/>
      <c r="V19" s="4"/>
      <c r="W19" s="4"/>
      <c r="X19" s="4"/>
      <c r="Y19" s="4"/>
      <c r="Z19" s="4"/>
      <c r="AA19" s="4"/>
      <c r="AB19" s="4"/>
      <c r="AC19" s="4"/>
    </row>
    <row r="20" spans="1:29">
      <c r="A20" s="18" t="s">
        <v>26</v>
      </c>
      <c r="B20" s="19">
        <f>(M16-T15-O15+$B$3)*(1+$B$2)</f>
        <v>415.13245519411879</v>
      </c>
      <c r="C20" s="19">
        <f>(B20+$B$3)*(1+$B$2)</f>
        <v>440.04040250576594</v>
      </c>
      <c r="D20" s="19">
        <f t="shared" ref="D20:M20" si="28">(C20+$B$3)*(1+$B$2)</f>
        <v>466.44282665611195</v>
      </c>
      <c r="E20" s="19">
        <f t="shared" si="28"/>
        <v>494.42939625547871</v>
      </c>
      <c r="F20" s="19">
        <f t="shared" si="28"/>
        <v>524.09516003080751</v>
      </c>
      <c r="G20" s="19">
        <f t="shared" si="28"/>
        <v>555.54086963265604</v>
      </c>
      <c r="H20" s="19">
        <f t="shared" si="28"/>
        <v>588.87332181061538</v>
      </c>
      <c r="I20" s="19">
        <f t="shared" si="28"/>
        <v>624.2057211192523</v>
      </c>
      <c r="J20" s="19">
        <f t="shared" si="28"/>
        <v>661.65806438640743</v>
      </c>
      <c r="K20" s="19">
        <f t="shared" si="28"/>
        <v>701.3575482495919</v>
      </c>
      <c r="L20" s="19">
        <f t="shared" si="28"/>
        <v>743.43900114456744</v>
      </c>
      <c r="M20" s="19">
        <f t="shared" si="28"/>
        <v>788.0453412132415</v>
      </c>
      <c r="N20" s="21"/>
      <c r="O20" s="21"/>
      <c r="P20" s="21"/>
      <c r="Q20" s="22"/>
      <c r="R20" s="23"/>
      <c r="S20" s="20"/>
      <c r="T20" s="21"/>
      <c r="U20" s="4"/>
      <c r="V20" s="4"/>
      <c r="W20" s="4"/>
      <c r="X20" s="4"/>
      <c r="Y20" s="4"/>
      <c r="Z20" s="4"/>
      <c r="AA20" s="4"/>
      <c r="AB20" s="4"/>
      <c r="AC20" s="4"/>
    </row>
    <row r="21" spans="1:29">
      <c r="A21" s="18" t="s">
        <v>27</v>
      </c>
      <c r="B21" s="19">
        <f>IF((C20-B20)*$F$2&lt;=144,(C20-B20)*$F$2,144)</f>
        <v>6.2269868279117873</v>
      </c>
      <c r="C21" s="19">
        <f t="shared" ref="C21" si="29">IF((D20-C20)*$F$2&lt;=144,(D20-C20)*$F$2,144)</f>
        <v>6.6006060375865019</v>
      </c>
      <c r="D21" s="19">
        <f t="shared" ref="D21" si="30">IF((E20-D20)*$F$2&lt;=144,(E20-D20)*$F$2,144)</f>
        <v>6.99664239984169</v>
      </c>
      <c r="E21" s="19">
        <f t="shared" ref="E21" si="31">IF((F20-E20)*$F$2&lt;=144,(F20-E20)*$F$2,144)</f>
        <v>7.4164409438321997</v>
      </c>
      <c r="F21" s="19">
        <f t="shared" ref="F21" si="32">IF((G20-F20)*$F$2&lt;=144,(G20-F20)*$F$2,144)</f>
        <v>7.8614274004621336</v>
      </c>
      <c r="G21" s="19">
        <f t="shared" ref="G21" si="33">IF((H20-G20)*$F$2&lt;=144,(H20-G20)*$F$2,144)</f>
        <v>8.3331130444898349</v>
      </c>
      <c r="H21" s="19">
        <f t="shared" ref="H21" si="34">IF((I20-H20)*$F$2&lt;=144,(I20-H20)*$F$2,144)</f>
        <v>8.8330998271592307</v>
      </c>
      <c r="I21" s="19">
        <f t="shared" ref="I21" si="35">IF((J20-I20)*$F$2&lt;=144,(J20-I20)*$F$2,144)</f>
        <v>9.3630858167887823</v>
      </c>
      <c r="J21" s="19">
        <f t="shared" ref="J21" si="36">IF((K20-J20)*$F$2&lt;=144,(K20-J20)*$F$2,144)</f>
        <v>9.9248709657961172</v>
      </c>
      <c r="K21" s="19">
        <f t="shared" ref="K21" si="37">IF((L20-K20)*$F$2&lt;=144,(L20-K20)*$F$2,144)</f>
        <v>10.520363223743885</v>
      </c>
      <c r="L21" s="19">
        <f t="shared" ref="L21" si="38">IF((M20-L20)*$F$2&lt;=144,(M20-L20)*$F$2,144)</f>
        <v>11.151585017168514</v>
      </c>
      <c r="M21" s="19">
        <f>IF((M20+$B$3)*$B$2*$F$2&lt;=144,(M20+$B$3)*$B$2*$F$2,144)</f>
        <v>11.820680118198622</v>
      </c>
      <c r="N21" s="21"/>
      <c r="O21" s="21"/>
      <c r="P21" s="21"/>
      <c r="Q21" s="22"/>
      <c r="R21" s="23"/>
      <c r="S21" s="20"/>
      <c r="T21" s="21"/>
      <c r="U21" s="4"/>
      <c r="V21" s="4"/>
      <c r="W21" s="4"/>
      <c r="X21" s="4"/>
      <c r="Y21" s="4"/>
      <c r="Z21" s="4"/>
      <c r="AA21" s="4"/>
      <c r="AB21" s="4"/>
      <c r="AC21" s="4"/>
    </row>
    <row r="22" spans="1:29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>
      <c r="A23" s="18">
        <f>A19+1</f>
        <v>34</v>
      </c>
      <c r="B23" s="18">
        <f t="shared" ref="B23:M23" si="39">B19+100</f>
        <v>202301</v>
      </c>
      <c r="C23" s="18">
        <f t="shared" si="39"/>
        <v>202302</v>
      </c>
      <c r="D23" s="18">
        <f t="shared" si="39"/>
        <v>202303</v>
      </c>
      <c r="E23" s="18">
        <f t="shared" si="39"/>
        <v>202304</v>
      </c>
      <c r="F23" s="18">
        <f t="shared" si="39"/>
        <v>202305</v>
      </c>
      <c r="G23" s="18">
        <f t="shared" si="39"/>
        <v>202306</v>
      </c>
      <c r="H23" s="18">
        <f t="shared" si="39"/>
        <v>202307</v>
      </c>
      <c r="I23" s="18">
        <f t="shared" si="39"/>
        <v>202308</v>
      </c>
      <c r="J23" s="18">
        <f t="shared" si="39"/>
        <v>202309</v>
      </c>
      <c r="K23" s="18">
        <f t="shared" si="39"/>
        <v>202310</v>
      </c>
      <c r="L23" s="18">
        <f t="shared" si="39"/>
        <v>202311</v>
      </c>
      <c r="M23" s="18">
        <f t="shared" si="39"/>
        <v>202312</v>
      </c>
      <c r="N23" s="21">
        <f>M24-B24</f>
        <v>599.33497187932687</v>
      </c>
      <c r="O23" s="21">
        <f>SUM(B25:M25)</f>
        <v>168.83160346712705</v>
      </c>
      <c r="P23" s="21">
        <f>N23-O23+$F$3</f>
        <v>4630.5033684122</v>
      </c>
      <c r="Q23" s="22" t="str">
        <f>IF(P23&lt;=1950,"A",IF(P23&lt;=3300,"B",IF(P23&lt;=6950,"C",IF(P23&lt;=9000,"D",IF(P23&lt;=18000,"E",IF(P23&lt;=40000,"F","G"))))))</f>
        <v>C</v>
      </c>
      <c r="R23" s="23">
        <f>IF(Q23=$F$4,0,VLOOKUP(Q23,区分ち!$A$2:$B$8,2)-$F$5)</f>
        <v>0</v>
      </c>
      <c r="S23" s="20">
        <f>VLOOKUP(Q23,区分ち!$A$2:$C$8,3)</f>
        <v>0.2</v>
      </c>
      <c r="T23" s="21">
        <f>(P23-$F$3)*S23</f>
        <v>86.100673682440004</v>
      </c>
      <c r="U23" s="4"/>
      <c r="V23" s="4"/>
      <c r="W23" s="4"/>
      <c r="X23" s="4"/>
      <c r="Y23" s="4"/>
      <c r="Z23" s="4"/>
      <c r="AA23" s="4"/>
      <c r="AB23" s="4"/>
      <c r="AC23" s="4"/>
    </row>
    <row r="24" spans="1:29">
      <c r="A24" s="18" t="s">
        <v>26</v>
      </c>
      <c r="B24" s="19">
        <f>(M20-T19-O19+$B$3)*(1+$B$2)</f>
        <v>667.18906127369553</v>
      </c>
      <c r="C24" s="19">
        <f>(B24+$B$3)*(1+$B$2)</f>
        <v>707.22040495011731</v>
      </c>
      <c r="D24" s="19">
        <f t="shared" ref="D24:M24" si="40">(C24+$B$3)*(1+$B$2)</f>
        <v>749.6536292471244</v>
      </c>
      <c r="E24" s="19">
        <f t="shared" si="40"/>
        <v>794.63284700195186</v>
      </c>
      <c r="F24" s="19">
        <f t="shared" si="40"/>
        <v>842.310817822069</v>
      </c>
      <c r="G24" s="19">
        <f t="shared" si="40"/>
        <v>892.84946689139315</v>
      </c>
      <c r="H24" s="19">
        <f t="shared" si="40"/>
        <v>946.42043490487674</v>
      </c>
      <c r="I24" s="19">
        <f t="shared" si="40"/>
        <v>1003.2056609991694</v>
      </c>
      <c r="J24" s="19">
        <f t="shared" si="40"/>
        <v>1063.3980006591196</v>
      </c>
      <c r="K24" s="19">
        <f t="shared" si="40"/>
        <v>1127.2018806986669</v>
      </c>
      <c r="L24" s="19">
        <f t="shared" si="40"/>
        <v>1194.833993540587</v>
      </c>
      <c r="M24" s="19">
        <f t="shared" si="40"/>
        <v>1266.5240331530224</v>
      </c>
      <c r="N24" s="21"/>
      <c r="O24" s="21"/>
      <c r="P24" s="21"/>
      <c r="Q24" s="22"/>
      <c r="R24" s="23"/>
      <c r="S24" s="20"/>
      <c r="T24" s="21"/>
      <c r="U24" s="4"/>
      <c r="V24" s="4"/>
      <c r="W24" s="4"/>
      <c r="X24" s="4"/>
      <c r="Y24" s="4"/>
      <c r="Z24" s="4"/>
      <c r="AA24" s="4"/>
      <c r="AB24" s="4"/>
      <c r="AC24" s="4"/>
    </row>
    <row r="25" spans="1:29">
      <c r="A25" s="18" t="s">
        <v>27</v>
      </c>
      <c r="B25" s="19">
        <f>IF((C24-B24)*$F$2&lt;=144,(C24-B24)*$F$2,144)</f>
        <v>10.007835919105446</v>
      </c>
      <c r="C25" s="19">
        <f t="shared" ref="C25" si="41">IF((D24-C24)*$F$2&lt;=144,(D24-C24)*$F$2,144)</f>
        <v>10.608306074251772</v>
      </c>
      <c r="D25" s="19">
        <f t="shared" ref="D25" si="42">IF((E24-D24)*$F$2&lt;=144,(E24-D24)*$F$2,144)</f>
        <v>11.244804438706865</v>
      </c>
      <c r="E25" s="19">
        <f t="shared" ref="E25" si="43">IF((F24-E24)*$F$2&lt;=144,(F24-E24)*$F$2,144)</f>
        <v>11.919492705029285</v>
      </c>
      <c r="F25" s="19">
        <f t="shared" ref="F25" si="44">IF((G24-F24)*$F$2&lt;=144,(G24-F24)*$F$2,144)</f>
        <v>12.634662267331038</v>
      </c>
      <c r="G25" s="19">
        <f t="shared" ref="G25" si="45">IF((H24-G24)*$F$2&lt;=144,(H24-G24)*$F$2,144)</f>
        <v>13.392742003370898</v>
      </c>
      <c r="H25" s="19">
        <f t="shared" ref="H25" si="46">IF((I24-H24)*$F$2&lt;=144,(I24-H24)*$F$2,144)</f>
        <v>14.196306523573156</v>
      </c>
      <c r="I25" s="19">
        <f t="shared" ref="I25" si="47">IF((J24-I24)*$F$2&lt;=144,(J24-I24)*$F$2,144)</f>
        <v>15.048084914987555</v>
      </c>
      <c r="J25" s="19">
        <f t="shared" ref="J25" si="48">IF((K24-J24)*$F$2&lt;=144,(K24-J24)*$F$2,144)</f>
        <v>15.950970009886817</v>
      </c>
      <c r="K25" s="19">
        <f t="shared" ref="K25" si="49">IF((L24-K24)*$F$2&lt;=144,(L24-K24)*$F$2,144)</f>
        <v>16.90802821048004</v>
      </c>
      <c r="L25" s="19">
        <f t="shared" ref="L25" si="50">IF((M24-L24)*$F$2&lt;=144,(M24-L24)*$F$2,144)</f>
        <v>17.922509903108846</v>
      </c>
      <c r="M25" s="19">
        <f>IF((M24+$B$3)*$B$2*$F$2&lt;=144,(M24+$B$3)*$B$2*$F$2,144)</f>
        <v>18.997860497295335</v>
      </c>
      <c r="N25" s="21"/>
      <c r="O25" s="21"/>
      <c r="P25" s="21"/>
      <c r="Q25" s="22"/>
      <c r="R25" s="23"/>
      <c r="S25" s="20"/>
      <c r="T25" s="21"/>
      <c r="U25" s="4"/>
      <c r="V25" s="4"/>
      <c r="W25" s="4"/>
      <c r="X25" s="4"/>
      <c r="Y25" s="4"/>
      <c r="Z25" s="4"/>
      <c r="AA25" s="4"/>
      <c r="AB25" s="4"/>
      <c r="AC25" s="4"/>
    </row>
    <row r="26" spans="1:29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>
      <c r="A27" s="18">
        <f>A23+1</f>
        <v>35</v>
      </c>
      <c r="B27" s="18">
        <f t="shared" ref="B27:M27" si="51">B23+100</f>
        <v>202401</v>
      </c>
      <c r="C27" s="18">
        <f t="shared" si="51"/>
        <v>202402</v>
      </c>
      <c r="D27" s="18">
        <f t="shared" si="51"/>
        <v>202403</v>
      </c>
      <c r="E27" s="18">
        <f t="shared" si="51"/>
        <v>202404</v>
      </c>
      <c r="F27" s="18">
        <f t="shared" si="51"/>
        <v>202405</v>
      </c>
      <c r="G27" s="18">
        <f t="shared" si="51"/>
        <v>202406</v>
      </c>
      <c r="H27" s="18">
        <f t="shared" si="51"/>
        <v>202407</v>
      </c>
      <c r="I27" s="18">
        <f t="shared" si="51"/>
        <v>202408</v>
      </c>
      <c r="J27" s="18">
        <f t="shared" si="51"/>
        <v>202409</v>
      </c>
      <c r="K27" s="18">
        <f t="shared" si="51"/>
        <v>202410</v>
      </c>
      <c r="L27" s="18">
        <f t="shared" si="51"/>
        <v>202411</v>
      </c>
      <c r="M27" s="18">
        <f t="shared" si="51"/>
        <v>202412</v>
      </c>
      <c r="N27" s="21">
        <f>M28-B28</f>
        <v>963.23410100442015</v>
      </c>
      <c r="O27" s="21">
        <f>SUM(B29:M29)</f>
        <v>271.34134568662625</v>
      </c>
      <c r="P27" s="21">
        <f>N27-O27+$F$3</f>
        <v>4891.8927553177937</v>
      </c>
      <c r="Q27" s="22" t="str">
        <f>IF(P27&lt;=1950,"A",IF(P27&lt;=3300,"B",IF(P27&lt;=6950,"C",IF(P27&lt;=9000,"D",IF(P27&lt;=18000,"E",IF(P27&lt;=40000,"F","G"))))))</f>
        <v>C</v>
      </c>
      <c r="R27" s="23">
        <f>IF(Q27=$F$4,0,VLOOKUP(Q27,区分ち!$A$2:$B$8,2)-$F$5)</f>
        <v>0</v>
      </c>
      <c r="S27" s="20">
        <f>VLOOKUP(Q27,区分ち!$A$2:$C$8,3)</f>
        <v>0.2</v>
      </c>
      <c r="T27" s="21">
        <f>(P27-$F$3)*S27</f>
        <v>138.37855106355875</v>
      </c>
      <c r="U27" s="4"/>
      <c r="V27" s="4"/>
      <c r="W27" s="4"/>
      <c r="X27" s="4"/>
      <c r="Y27" s="4"/>
      <c r="Z27" s="4"/>
      <c r="AA27" s="4"/>
      <c r="AB27" s="4"/>
      <c r="AC27" s="4"/>
    </row>
    <row r="28" spans="1:29">
      <c r="A28" s="18" t="s">
        <v>26</v>
      </c>
      <c r="B28" s="19">
        <f>(M24-T23-O23+$B$3)*(1+$B$2)</f>
        <v>1072.2872613636628</v>
      </c>
      <c r="C28" s="19">
        <f>(B28+$B$3)*(1+$B$2)</f>
        <v>1136.6244970454825</v>
      </c>
      <c r="D28" s="19">
        <f t="shared" ref="D28:M28" si="52">(C28+$B$3)*(1+$B$2)</f>
        <v>1204.8219668682116</v>
      </c>
      <c r="E28" s="19">
        <f t="shared" si="52"/>
        <v>1277.1112848803043</v>
      </c>
      <c r="F28" s="19">
        <f t="shared" si="52"/>
        <v>1353.7379619731225</v>
      </c>
      <c r="G28" s="19">
        <f t="shared" si="52"/>
        <v>1434.9622396915099</v>
      </c>
      <c r="H28" s="19">
        <f t="shared" si="52"/>
        <v>1521.0599740730006</v>
      </c>
      <c r="I28" s="19">
        <f t="shared" si="52"/>
        <v>1612.3235725173806</v>
      </c>
      <c r="J28" s="19">
        <f t="shared" si="52"/>
        <v>1709.0629868684236</v>
      </c>
      <c r="K28" s="19">
        <f t="shared" si="52"/>
        <v>1811.6067660805293</v>
      </c>
      <c r="L28" s="19">
        <f t="shared" si="52"/>
        <v>1920.3031720453612</v>
      </c>
      <c r="M28" s="19">
        <f t="shared" si="52"/>
        <v>2035.5213623680829</v>
      </c>
      <c r="N28" s="21"/>
      <c r="O28" s="21"/>
      <c r="P28" s="21"/>
      <c r="Q28" s="22"/>
      <c r="R28" s="23"/>
      <c r="S28" s="20"/>
      <c r="T28" s="21"/>
      <c r="U28" s="4"/>
      <c r="V28" s="4"/>
      <c r="W28" s="4"/>
      <c r="X28" s="4"/>
      <c r="Y28" s="4"/>
      <c r="Z28" s="4"/>
      <c r="AA28" s="4"/>
      <c r="AB28" s="4"/>
      <c r="AC28" s="4"/>
    </row>
    <row r="29" spans="1:29">
      <c r="A29" s="18" t="s">
        <v>27</v>
      </c>
      <c r="B29" s="19">
        <f>IF((C28-B28)*$F$2&lt;=144,(C28-B28)*$F$2,144)</f>
        <v>16.08430892045493</v>
      </c>
      <c r="C29" s="19">
        <f t="shared" ref="C29" si="53">IF((D28-C28)*$F$2&lt;=144,(D28-C28)*$F$2,144)</f>
        <v>17.049367455682273</v>
      </c>
      <c r="D29" s="19">
        <f t="shared" ref="D29" si="54">IF((E28-D28)*$F$2&lt;=144,(E28-D28)*$F$2,144)</f>
        <v>18.072329503023184</v>
      </c>
      <c r="E29" s="19">
        <f t="shared" ref="E29" si="55">IF((F28-E28)*$F$2&lt;=144,(F28-E28)*$F$2,144)</f>
        <v>19.156669273204557</v>
      </c>
      <c r="F29" s="19">
        <f t="shared" ref="F29" si="56">IF((G28-F28)*$F$2&lt;=144,(G28-F28)*$F$2,144)</f>
        <v>20.306069429596846</v>
      </c>
      <c r="G29" s="19">
        <f t="shared" ref="G29" si="57">IF((H28-G28)*$F$2&lt;=144,(H28-G28)*$F$2,144)</f>
        <v>21.52443359537267</v>
      </c>
      <c r="H29" s="19">
        <f t="shared" ref="H29" si="58">IF((I28-H28)*$F$2&lt;=144,(I28-H28)*$F$2,144)</f>
        <v>22.815899611095006</v>
      </c>
      <c r="I29" s="19">
        <f t="shared" ref="I29" si="59">IF((J28-I28)*$F$2&lt;=144,(J28-I28)*$F$2,144)</f>
        <v>24.184853587760756</v>
      </c>
      <c r="J29" s="19">
        <f t="shared" ref="J29" si="60">IF((K28-J28)*$F$2&lt;=144,(K28-J28)*$F$2,144)</f>
        <v>25.635944803026405</v>
      </c>
      <c r="K29" s="19">
        <f t="shared" ref="K29" si="61">IF((L28-K28)*$F$2&lt;=144,(L28-K28)*$F$2,144)</f>
        <v>27.174101491207978</v>
      </c>
      <c r="L29" s="19">
        <f t="shared" ref="L29" si="62">IF((M28-L28)*$F$2&lt;=144,(M28-L28)*$F$2,144)</f>
        <v>28.804547580680435</v>
      </c>
      <c r="M29" s="19">
        <f>IF((M28+$B$3)*$B$2*$F$2&lt;=144,(M28+$B$3)*$B$2*$F$2,144)</f>
        <v>30.532820435521241</v>
      </c>
      <c r="N29" s="21"/>
      <c r="O29" s="21"/>
      <c r="P29" s="21"/>
      <c r="Q29" s="22"/>
      <c r="R29" s="23"/>
      <c r="S29" s="20"/>
      <c r="T29" s="21"/>
      <c r="U29" s="4"/>
      <c r="V29" s="4"/>
      <c r="W29" s="4"/>
      <c r="X29" s="4"/>
      <c r="Y29" s="4"/>
      <c r="Z29" s="4"/>
      <c r="AA29" s="4"/>
      <c r="AB29" s="4"/>
      <c r="AC29" s="4"/>
    </row>
    <row r="30" spans="1:29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>
      <c r="A31" s="18">
        <f>A27+1</f>
        <v>36</v>
      </c>
      <c r="B31" s="18">
        <f t="shared" ref="B31:M31" si="63">B27+100</f>
        <v>202501</v>
      </c>
      <c r="C31" s="18">
        <f t="shared" si="63"/>
        <v>202502</v>
      </c>
      <c r="D31" s="18">
        <f t="shared" si="63"/>
        <v>202503</v>
      </c>
      <c r="E31" s="18">
        <f t="shared" si="63"/>
        <v>202504</v>
      </c>
      <c r="F31" s="18">
        <f t="shared" si="63"/>
        <v>202505</v>
      </c>
      <c r="G31" s="18">
        <f t="shared" si="63"/>
        <v>202506</v>
      </c>
      <c r="H31" s="18">
        <f t="shared" si="63"/>
        <v>202507</v>
      </c>
      <c r="I31" s="18">
        <f t="shared" si="63"/>
        <v>202508</v>
      </c>
      <c r="J31" s="18">
        <f t="shared" si="63"/>
        <v>202509</v>
      </c>
      <c r="K31" s="18">
        <f t="shared" si="63"/>
        <v>202510</v>
      </c>
      <c r="L31" s="18">
        <f t="shared" si="63"/>
        <v>202511</v>
      </c>
      <c r="M31" s="18">
        <f t="shared" si="63"/>
        <v>202512</v>
      </c>
      <c r="N31" s="21">
        <f>M32-B32</f>
        <v>1548.0824194664301</v>
      </c>
      <c r="O31" s="21">
        <f>SUM(B33:M33)</f>
        <v>436.09208446192855</v>
      </c>
      <c r="P31" s="21">
        <f>N31-O31+$F$3</f>
        <v>5311.9903350045015</v>
      </c>
      <c r="Q31" s="22" t="str">
        <f>IF(P31&lt;=1950,"A",IF(P31&lt;=3300,"B",IF(P31&lt;=6950,"C",IF(P31&lt;=9000,"D",IF(P31&lt;=18000,"E",IF(P31&lt;=40000,"F","G"))))))</f>
        <v>C</v>
      </c>
      <c r="R31" s="23">
        <f>IF(Q31=$F$4,0,VLOOKUP(Q31,区分ち!$A$2:$B$8,2)-$F$5)</f>
        <v>0</v>
      </c>
      <c r="S31" s="20">
        <f>VLOOKUP(Q31,区分ち!$A$2:$C$8,3)</f>
        <v>0.2</v>
      </c>
      <c r="T31" s="21">
        <f>(P31-$F$3)*S31</f>
        <v>222.39806700090031</v>
      </c>
      <c r="U31" s="4"/>
      <c r="V31" s="4"/>
      <c r="W31" s="4"/>
      <c r="X31" s="4"/>
      <c r="Y31" s="4"/>
      <c r="Z31" s="4"/>
      <c r="AA31" s="4"/>
      <c r="AB31" s="4"/>
      <c r="AC31" s="4"/>
    </row>
    <row r="32" spans="1:29">
      <c r="A32" s="18" t="s">
        <v>26</v>
      </c>
      <c r="B32" s="19">
        <f>(M28-T27-O27+$B$3)*(1+$B$2)</f>
        <v>1723.3495535549719</v>
      </c>
      <c r="C32" s="19">
        <f>(B32+$B$3)*(1+$B$2)</f>
        <v>1826.7505267682702</v>
      </c>
      <c r="D32" s="19">
        <f t="shared" ref="D32:M32" si="64">(C32+$B$3)*(1+$B$2)</f>
        <v>1936.3555583743666</v>
      </c>
      <c r="E32" s="19">
        <f t="shared" si="64"/>
        <v>2052.5368918768286</v>
      </c>
      <c r="F32" s="19">
        <f t="shared" si="64"/>
        <v>2175.6891053894383</v>
      </c>
      <c r="G32" s="19">
        <f t="shared" si="64"/>
        <v>2306.2304517128046</v>
      </c>
      <c r="H32" s="19">
        <f t="shared" si="64"/>
        <v>2444.6042788155728</v>
      </c>
      <c r="I32" s="19">
        <f t="shared" si="64"/>
        <v>2591.2805355445071</v>
      </c>
      <c r="J32" s="19">
        <f t="shared" si="64"/>
        <v>2746.7573676771776</v>
      </c>
      <c r="K32" s="19">
        <f t="shared" si="64"/>
        <v>2911.5628097378085</v>
      </c>
      <c r="L32" s="19">
        <f t="shared" si="64"/>
        <v>3086.2565783220771</v>
      </c>
      <c r="M32" s="19">
        <f t="shared" si="64"/>
        <v>3271.431973021402</v>
      </c>
      <c r="N32" s="21"/>
      <c r="O32" s="21"/>
      <c r="P32" s="21"/>
      <c r="Q32" s="22"/>
      <c r="R32" s="23"/>
      <c r="S32" s="20"/>
      <c r="T32" s="21"/>
      <c r="U32" s="4"/>
      <c r="V32" s="4"/>
      <c r="W32" s="4"/>
      <c r="X32" s="4"/>
      <c r="Y32" s="4"/>
      <c r="Z32" s="4"/>
      <c r="AA32" s="4"/>
      <c r="AB32" s="4"/>
      <c r="AC32" s="4"/>
    </row>
    <row r="33" spans="1:29">
      <c r="A33" s="18" t="s">
        <v>27</v>
      </c>
      <c r="B33" s="19">
        <f>IF((C32-B32)*$F$2&lt;=144,(C32-B32)*$F$2,144)</f>
        <v>25.850243303324589</v>
      </c>
      <c r="C33" s="19">
        <f t="shared" ref="C33" si="65">IF((D32-C32)*$F$2&lt;=144,(D32-C32)*$F$2,144)</f>
        <v>27.401257901524104</v>
      </c>
      <c r="D33" s="19">
        <f t="shared" ref="D33" si="66">IF((E32-D32)*$F$2&lt;=144,(E32-D32)*$F$2,144)</f>
        <v>29.045333375615485</v>
      </c>
      <c r="E33" s="19">
        <f t="shared" ref="E33" si="67">IF((F32-E32)*$F$2&lt;=144,(F32-E32)*$F$2,144)</f>
        <v>30.788053378152426</v>
      </c>
      <c r="F33" s="19">
        <f t="shared" ref="F33" si="68">IF((G32-F32)*$F$2&lt;=144,(G32-F32)*$F$2,144)</f>
        <v>32.635336580841567</v>
      </c>
      <c r="G33" s="19">
        <f t="shared" ref="G33" si="69">IF((H32-G32)*$F$2&lt;=144,(H32-G32)*$F$2,144)</f>
        <v>34.593456775692061</v>
      </c>
      <c r="H33" s="19">
        <f t="shared" ref="H33" si="70">IF((I32-H32)*$F$2&lt;=144,(I32-H32)*$F$2,144)</f>
        <v>36.669064182233569</v>
      </c>
      <c r="I33" s="19">
        <f t="shared" ref="I33" si="71">IF((J32-I32)*$F$2&lt;=144,(J32-I32)*$F$2,144)</f>
        <v>38.869208033167638</v>
      </c>
      <c r="J33" s="19">
        <f t="shared" ref="J33" si="72">IF((K32-J32)*$F$2&lt;=144,(K32-J32)*$F$2,144)</f>
        <v>41.201360515157717</v>
      </c>
      <c r="K33" s="19">
        <f t="shared" ref="K33" si="73">IF((L32-K32)*$F$2&lt;=144,(L32-K32)*$F$2,144)</f>
        <v>43.673442146067146</v>
      </c>
      <c r="L33" s="19">
        <f t="shared" ref="L33" si="74">IF((M32-L32)*$F$2&lt;=144,(M32-L32)*$F$2,144)</f>
        <v>46.293848674831224</v>
      </c>
      <c r="M33" s="19">
        <f>IF((M32+$B$3)*$B$2*$F$2&lt;=144,(M32+$B$3)*$B$2*$F$2,144)</f>
        <v>49.07147959532103</v>
      </c>
      <c r="N33" s="21"/>
      <c r="O33" s="21"/>
      <c r="P33" s="21"/>
      <c r="Q33" s="22"/>
      <c r="R33" s="23"/>
      <c r="S33" s="20"/>
      <c r="T33" s="21"/>
      <c r="U33" s="4"/>
      <c r="V33" s="4"/>
      <c r="W33" s="4"/>
      <c r="X33" s="4"/>
      <c r="Y33" s="4"/>
      <c r="Z33" s="4"/>
      <c r="AA33" s="4"/>
      <c r="AB33" s="4"/>
      <c r="AC33" s="4"/>
    </row>
    <row r="34" spans="1:29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>
      <c r="A35" s="18">
        <f>A31+1</f>
        <v>37</v>
      </c>
      <c r="B35" s="18">
        <f t="shared" ref="B35:M35" si="75">B31+100</f>
        <v>202601</v>
      </c>
      <c r="C35" s="18">
        <f t="shared" si="75"/>
        <v>202602</v>
      </c>
      <c r="D35" s="18">
        <f t="shared" si="75"/>
        <v>202603</v>
      </c>
      <c r="E35" s="18">
        <f t="shared" si="75"/>
        <v>202604</v>
      </c>
      <c r="F35" s="18">
        <f t="shared" si="75"/>
        <v>202605</v>
      </c>
      <c r="G35" s="18">
        <f t="shared" si="75"/>
        <v>202606</v>
      </c>
      <c r="H35" s="18">
        <f t="shared" si="75"/>
        <v>202607</v>
      </c>
      <c r="I35" s="18">
        <f t="shared" si="75"/>
        <v>202608</v>
      </c>
      <c r="J35" s="18">
        <f t="shared" si="75"/>
        <v>202609</v>
      </c>
      <c r="K35" s="18">
        <f t="shared" si="75"/>
        <v>202610</v>
      </c>
      <c r="L35" s="18">
        <f t="shared" si="75"/>
        <v>202611</v>
      </c>
      <c r="M35" s="18">
        <f t="shared" si="75"/>
        <v>202612</v>
      </c>
      <c r="N35" s="21">
        <f>M36-B36</f>
        <v>2488.0339835996333</v>
      </c>
      <c r="O35" s="21">
        <f>SUM(B37:M37)</f>
        <v>700.87478061668412</v>
      </c>
      <c r="P35" s="21">
        <f>N35-O35+$F$3</f>
        <v>5987.159202982949</v>
      </c>
      <c r="Q35" s="22" t="str">
        <f>IF(P35&lt;=1950,"A",IF(P35&lt;=3300,"B",IF(P35&lt;=6950,"C",IF(P35&lt;=9000,"D",IF(P35&lt;=18000,"E",IF(P35&lt;=40000,"F","G"))))))</f>
        <v>C</v>
      </c>
      <c r="R35" s="23">
        <f>IF(Q35=$F$4,0,VLOOKUP(Q35,区分ち!$A$2:$B$8,2)-$F$5)</f>
        <v>0</v>
      </c>
      <c r="S35" s="20">
        <f>VLOOKUP(Q35,区分ち!$A$2:$C$8,3)</f>
        <v>0.2</v>
      </c>
      <c r="T35" s="21">
        <f>(P35-$F$3)*S35</f>
        <v>357.43184059658984</v>
      </c>
      <c r="U35" s="4"/>
      <c r="V35" s="4"/>
      <c r="W35" s="4"/>
      <c r="X35" s="4"/>
      <c r="Y35" s="4"/>
      <c r="Z35" s="4"/>
      <c r="AA35" s="4"/>
      <c r="AB35" s="4"/>
      <c r="AC35" s="4"/>
    </row>
    <row r="36" spans="1:29">
      <c r="A36" s="18" t="s">
        <v>26</v>
      </c>
      <c r="B36" s="19">
        <f>(M32-T31-O31+$B$3)*(1+$B$2)</f>
        <v>2769.7183308520875</v>
      </c>
      <c r="C36" s="19">
        <f>(B36+$B$3)*(1+$B$2)</f>
        <v>2935.901430703213</v>
      </c>
      <c r="D36" s="19">
        <f t="shared" ref="D36:M36" si="76">(C36+$B$3)*(1+$B$2)</f>
        <v>3112.0555165454061</v>
      </c>
      <c r="E36" s="19">
        <f t="shared" si="76"/>
        <v>3298.7788475381308</v>
      </c>
      <c r="F36" s="19">
        <f t="shared" si="76"/>
        <v>3496.7055783904189</v>
      </c>
      <c r="G36" s="19">
        <f t="shared" si="76"/>
        <v>3706.5079130938443</v>
      </c>
      <c r="H36" s="19">
        <f t="shared" si="76"/>
        <v>3928.8983878794752</v>
      </c>
      <c r="I36" s="19">
        <f t="shared" si="76"/>
        <v>4164.6322911522439</v>
      </c>
      <c r="J36" s="19">
        <f t="shared" si="76"/>
        <v>4414.5102286213787</v>
      </c>
      <c r="K36" s="19">
        <f t="shared" si="76"/>
        <v>4679.3808423386618</v>
      </c>
      <c r="L36" s="19">
        <f t="shared" si="76"/>
        <v>4960.1436928789817</v>
      </c>
      <c r="M36" s="19">
        <f t="shared" si="76"/>
        <v>5257.7523144517208</v>
      </c>
      <c r="N36" s="21"/>
      <c r="O36" s="21"/>
      <c r="P36" s="21"/>
      <c r="Q36" s="22"/>
      <c r="R36" s="23"/>
      <c r="S36" s="20"/>
      <c r="T36" s="21"/>
      <c r="U36" s="4"/>
      <c r="V36" s="4"/>
      <c r="W36" s="4"/>
      <c r="X36" s="4"/>
      <c r="Y36" s="4"/>
      <c r="Z36" s="4"/>
      <c r="AA36" s="4"/>
      <c r="AB36" s="4"/>
      <c r="AC36" s="4"/>
    </row>
    <row r="37" spans="1:29">
      <c r="A37" s="18" t="s">
        <v>27</v>
      </c>
      <c r="B37" s="19">
        <f>IF((C36-B36)*$F$2&lt;=144,(C36-B36)*$F$2,144)</f>
        <v>41.545774962781366</v>
      </c>
      <c r="C37" s="19">
        <f t="shared" ref="C37" si="77">IF((D36-C36)*$F$2&lt;=144,(D36-C36)*$F$2,144)</f>
        <v>44.038521460548282</v>
      </c>
      <c r="D37" s="19">
        <f t="shared" ref="D37" si="78">IF((E36-D36)*$F$2&lt;=144,(E36-D36)*$F$2,144)</f>
        <v>46.68083274818116</v>
      </c>
      <c r="E37" s="19">
        <f t="shared" ref="E37" si="79">IF((F36-E36)*$F$2&lt;=144,(F36-E36)*$F$2,144)</f>
        <v>49.481682713072018</v>
      </c>
      <c r="F37" s="19">
        <f t="shared" ref="F37" si="80">IF((G36-F36)*$F$2&lt;=144,(G36-F36)*$F$2,144)</f>
        <v>52.450583675856365</v>
      </c>
      <c r="G37" s="19">
        <f t="shared" ref="G37" si="81">IF((H36-G36)*$F$2&lt;=144,(H36-G36)*$F$2,144)</f>
        <v>55.597618696407721</v>
      </c>
      <c r="H37" s="19">
        <f t="shared" ref="H37" si="82">IF((I36-H36)*$F$2&lt;=144,(I36-H36)*$F$2,144)</f>
        <v>58.933475818192164</v>
      </c>
      <c r="I37" s="19">
        <f t="shared" ref="I37" si="83">IF((J36-I36)*$F$2&lt;=144,(J36-I36)*$F$2,144)</f>
        <v>62.469484367283712</v>
      </c>
      <c r="J37" s="19">
        <f t="shared" ref="J37" si="84">IF((K36-J36)*$F$2&lt;=144,(K36-J36)*$F$2,144)</f>
        <v>66.217653429320762</v>
      </c>
      <c r="K37" s="19">
        <f t="shared" ref="K37" si="85">IF((L36-K36)*$F$2&lt;=144,(L36-K36)*$F$2,144)</f>
        <v>70.19071263507999</v>
      </c>
      <c r="L37" s="19">
        <f t="shared" ref="L37" si="86">IF((M36-L36)*$F$2&lt;=144,(M36-L36)*$F$2,144)</f>
        <v>74.402155393184785</v>
      </c>
      <c r="M37" s="19">
        <f>IF((M36+$B$3)*$B$2*$F$2&lt;=144,(M36+$B$3)*$B$2*$F$2,144)</f>
        <v>78.866284716775809</v>
      </c>
      <c r="N37" s="21"/>
      <c r="O37" s="21"/>
      <c r="P37" s="21"/>
      <c r="Q37" s="22"/>
      <c r="R37" s="23"/>
      <c r="S37" s="20"/>
      <c r="T37" s="21"/>
      <c r="U37" s="4"/>
      <c r="V37" s="4"/>
      <c r="W37" s="4"/>
      <c r="X37" s="4"/>
      <c r="Y37" s="4"/>
      <c r="Z37" s="4"/>
      <c r="AA37" s="4"/>
      <c r="AB37" s="4"/>
      <c r="AC37" s="4"/>
    </row>
    <row r="38" spans="1:29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>
      <c r="A39" s="18">
        <f>A35+1</f>
        <v>38</v>
      </c>
      <c r="B39" s="18">
        <f t="shared" ref="B39:M39" si="87">B35+100</f>
        <v>202701</v>
      </c>
      <c r="C39" s="18">
        <f t="shared" si="87"/>
        <v>202702</v>
      </c>
      <c r="D39" s="18">
        <f t="shared" si="87"/>
        <v>202703</v>
      </c>
      <c r="E39" s="18">
        <f t="shared" si="87"/>
        <v>202704</v>
      </c>
      <c r="F39" s="18">
        <f t="shared" si="87"/>
        <v>202705</v>
      </c>
      <c r="G39" s="18">
        <f t="shared" si="87"/>
        <v>202706</v>
      </c>
      <c r="H39" s="18">
        <f t="shared" si="87"/>
        <v>202707</v>
      </c>
      <c r="I39" s="18">
        <f t="shared" si="87"/>
        <v>202708</v>
      </c>
      <c r="J39" s="18">
        <f t="shared" si="87"/>
        <v>202709</v>
      </c>
      <c r="K39" s="18">
        <f t="shared" si="87"/>
        <v>202710</v>
      </c>
      <c r="L39" s="18">
        <f t="shared" si="87"/>
        <v>202711</v>
      </c>
      <c r="M39" s="18">
        <f t="shared" si="87"/>
        <v>202712</v>
      </c>
      <c r="N39" s="21">
        <f>M40-B40</f>
        <v>3998.6973727666509</v>
      </c>
      <c r="O39" s="21">
        <f>SUM(B41:M41)</f>
        <v>1126.4259903056538</v>
      </c>
      <c r="P39" s="21">
        <f>N39-O39+$F$3</f>
        <v>7072.2713824609973</v>
      </c>
      <c r="Q39" s="22" t="str">
        <f>IF(P39&lt;=1950,"A",IF(P39&lt;=3300,"B",IF(P39&lt;=6950,"C",IF(P39&lt;=9000,"D",IF(P39&lt;=18000,"E",IF(P39&lt;=40000,"F","G"))))))</f>
        <v>D</v>
      </c>
      <c r="R39" s="23">
        <f>IF(Q39=$F$4,0,VLOOKUP(Q39,区分ち!$A$2:$B$8,2)-$F$5)</f>
        <v>20.85</v>
      </c>
      <c r="S39" s="20">
        <f>VLOOKUP(Q39,区分ち!$A$2:$C$8,3)</f>
        <v>0.23</v>
      </c>
      <c r="T39" s="21">
        <f>(P39-$F$3)*S39</f>
        <v>660.62241796602939</v>
      </c>
      <c r="U39" s="4"/>
      <c r="V39" s="4"/>
      <c r="W39" s="4"/>
      <c r="X39" s="4"/>
      <c r="Y39" s="4"/>
      <c r="Z39" s="4"/>
      <c r="AA39" s="4"/>
      <c r="AB39" s="4"/>
      <c r="AC39" s="4"/>
    </row>
    <row r="40" spans="1:29">
      <c r="A40" s="18" t="s">
        <v>26</v>
      </c>
      <c r="B40" s="19">
        <f>(M36-T35-O35+$B$3)*(1+$B$2)</f>
        <v>4451.4124348327541</v>
      </c>
      <c r="C40" s="19">
        <f>(B40+$B$3)*(1+$B$2)</f>
        <v>4718.49718092272</v>
      </c>
      <c r="D40" s="19">
        <f t="shared" ref="D40:M40" si="88">(C40+$B$3)*(1+$B$2)</f>
        <v>5001.6070117780837</v>
      </c>
      <c r="E40" s="19">
        <f t="shared" si="88"/>
        <v>5301.7034324847691</v>
      </c>
      <c r="F40" s="19">
        <f t="shared" si="88"/>
        <v>5619.8056384338552</v>
      </c>
      <c r="G40" s="19">
        <f t="shared" si="88"/>
        <v>5956.9939767398864</v>
      </c>
      <c r="H40" s="19">
        <f t="shared" si="88"/>
        <v>6314.4136153442796</v>
      </c>
      <c r="I40" s="19">
        <f t="shared" si="88"/>
        <v>6693.2784322649368</v>
      </c>
      <c r="J40" s="19">
        <f t="shared" si="88"/>
        <v>7094.8751382008331</v>
      </c>
      <c r="K40" s="19">
        <f t="shared" si="88"/>
        <v>7520.5676464928838</v>
      </c>
      <c r="L40" s="19">
        <f t="shared" si="88"/>
        <v>7971.8017052824571</v>
      </c>
      <c r="M40" s="19">
        <f t="shared" si="88"/>
        <v>8450.109807599405</v>
      </c>
      <c r="N40" s="21"/>
      <c r="O40" s="21"/>
      <c r="P40" s="21"/>
      <c r="Q40" s="22"/>
      <c r="R40" s="23"/>
      <c r="S40" s="20"/>
      <c r="T40" s="21"/>
      <c r="U40" s="4"/>
      <c r="V40" s="4"/>
      <c r="W40" s="4"/>
      <c r="X40" s="4"/>
      <c r="Y40" s="4"/>
      <c r="Z40" s="4"/>
      <c r="AA40" s="4"/>
      <c r="AB40" s="4"/>
      <c r="AC40" s="4"/>
    </row>
    <row r="41" spans="1:29">
      <c r="A41" s="18" t="s">
        <v>27</v>
      </c>
      <c r="B41" s="19">
        <f>IF((C40-B40)*$F$2&lt;=144,(C40-B40)*$F$2,144)</f>
        <v>66.771186522491462</v>
      </c>
      <c r="C41" s="19">
        <f t="shared" ref="C41" si="89">IF((D40-C40)*$F$2&lt;=144,(D40-C40)*$F$2,144)</f>
        <v>70.777457713840931</v>
      </c>
      <c r="D41" s="19">
        <f t="shared" ref="D41" si="90">IF((E40-D40)*$F$2&lt;=144,(E40-D40)*$F$2,144)</f>
        <v>75.024105176671355</v>
      </c>
      <c r="E41" s="19">
        <f t="shared" ref="E41" si="91">IF((F40-E40)*$F$2&lt;=144,(F40-E40)*$F$2,144)</f>
        <v>79.525551487271514</v>
      </c>
      <c r="F41" s="19">
        <f t="shared" ref="F41" si="92">IF((G40-F40)*$F$2&lt;=144,(G40-F40)*$F$2,144)</f>
        <v>84.297084576507814</v>
      </c>
      <c r="G41" s="19">
        <f t="shared" ref="G41" si="93">IF((H40-G40)*$F$2&lt;=144,(H40-G40)*$F$2,144)</f>
        <v>89.354909651098296</v>
      </c>
      <c r="H41" s="19">
        <f t="shared" ref="H41" si="94">IF((I40-H40)*$F$2&lt;=144,(I40-H40)*$F$2,144)</f>
        <v>94.716204230164294</v>
      </c>
      <c r="I41" s="19">
        <f t="shared" ref="I41" si="95">IF((J40-I40)*$F$2&lt;=144,(J40-I40)*$F$2,144)</f>
        <v>100.39917648397409</v>
      </c>
      <c r="J41" s="19">
        <f t="shared" ref="J41" si="96">IF((K40-J40)*$F$2&lt;=144,(K40-J40)*$F$2,144)</f>
        <v>106.42312707301267</v>
      </c>
      <c r="K41" s="19">
        <f t="shared" ref="K41" si="97">IF((L40-K40)*$F$2&lt;=144,(L40-K40)*$F$2,144)</f>
        <v>112.80851469739332</v>
      </c>
      <c r="L41" s="19">
        <f t="shared" ref="L41" si="98">IF((M40-L40)*$F$2&lt;=144,(M40-L40)*$F$2,144)</f>
        <v>119.57702557923699</v>
      </c>
      <c r="M41" s="19">
        <f>IF((M40+$B$3)*$B$2*$F$2&lt;=144,(M40+$B$3)*$B$2*$F$2,144)</f>
        <v>126.75164711399107</v>
      </c>
      <c r="N41" s="21"/>
      <c r="O41" s="21"/>
      <c r="P41" s="21"/>
      <c r="Q41" s="22"/>
      <c r="R41" s="23"/>
      <c r="S41" s="20"/>
      <c r="T41" s="21"/>
      <c r="U41" s="4"/>
      <c r="V41" s="4"/>
      <c r="W41" s="4"/>
      <c r="X41" s="4"/>
      <c r="Y41" s="4"/>
      <c r="Z41" s="4"/>
      <c r="AA41" s="4"/>
      <c r="AB41" s="4"/>
      <c r="AC41" s="4"/>
    </row>
    <row r="42" spans="1:29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>
      <c r="A43" s="18">
        <f>A39+1</f>
        <v>39</v>
      </c>
      <c r="B43" s="18">
        <f t="shared" ref="B43:M43" si="99">B39+100</f>
        <v>202801</v>
      </c>
      <c r="C43" s="18">
        <f t="shared" si="99"/>
        <v>202802</v>
      </c>
      <c r="D43" s="18">
        <f t="shared" si="99"/>
        <v>202803</v>
      </c>
      <c r="E43" s="18">
        <f t="shared" si="99"/>
        <v>202804</v>
      </c>
      <c r="F43" s="18">
        <f t="shared" si="99"/>
        <v>202805</v>
      </c>
      <c r="G43" s="18">
        <f t="shared" si="99"/>
        <v>202806</v>
      </c>
      <c r="H43" s="18">
        <f t="shared" si="99"/>
        <v>202807</v>
      </c>
      <c r="I43" s="18">
        <f t="shared" si="99"/>
        <v>202808</v>
      </c>
      <c r="J43" s="18">
        <f t="shared" si="99"/>
        <v>202809</v>
      </c>
      <c r="K43" s="18">
        <f t="shared" si="99"/>
        <v>202810</v>
      </c>
      <c r="L43" s="18">
        <f t="shared" si="99"/>
        <v>202811</v>
      </c>
      <c r="M43" s="18">
        <f t="shared" si="99"/>
        <v>202812</v>
      </c>
      <c r="N43" s="21">
        <f>M44-B44</f>
        <v>6344.5435560635087</v>
      </c>
      <c r="O43" s="21">
        <f>SUM(B45:M45)</f>
        <v>1602.9839135647735</v>
      </c>
      <c r="P43" s="21">
        <f>N43-O43+$F$3</f>
        <v>8941.5596424987343</v>
      </c>
      <c r="Q43" s="22" t="str">
        <f>IF(P43&lt;=1950,"A",IF(P43&lt;=3300,"B",IF(P43&lt;=6950,"C",IF(P43&lt;=9000,"D",IF(P43&lt;=18000,"E",IF(P43&lt;=40000,"F","G"))))))</f>
        <v>D</v>
      </c>
      <c r="R43" s="23">
        <f>IF(Q43=$F$4,0,VLOOKUP(Q43,区分ち!$A$2:$B$8,2)-$F$5)</f>
        <v>20.85</v>
      </c>
      <c r="S43" s="20">
        <f>VLOOKUP(Q43,区分ち!$A$2:$C$8,3)</f>
        <v>0.23</v>
      </c>
      <c r="T43" s="21">
        <f>(P43-$F$3)*S43</f>
        <v>1090.5587177747088</v>
      </c>
      <c r="U43" s="4"/>
      <c r="V43" s="4"/>
      <c r="W43" s="4"/>
      <c r="X43" s="4"/>
      <c r="Y43" s="4"/>
      <c r="Z43" s="4"/>
      <c r="AA43" s="4"/>
      <c r="AB43" s="4"/>
      <c r="AC43" s="4"/>
    </row>
    <row r="44" spans="1:29">
      <c r="A44" s="18" t="s">
        <v>26</v>
      </c>
      <c r="B44" s="19">
        <f>(M40-T39-O39+$B$3)*(1+$B$2)</f>
        <v>7062.8450832873859</v>
      </c>
      <c r="C44" s="19">
        <f>(B44+$B$3)*(1+$B$2)</f>
        <v>7486.6157882846292</v>
      </c>
      <c r="D44" s="19">
        <f t="shared" ref="D44:M44" si="100">(C44+$B$3)*(1+$B$2)</f>
        <v>7935.8127355817069</v>
      </c>
      <c r="E44" s="19">
        <f t="shared" si="100"/>
        <v>8411.96149971661</v>
      </c>
      <c r="F44" s="19">
        <f t="shared" si="100"/>
        <v>8916.6791896996074</v>
      </c>
      <c r="G44" s="19">
        <f t="shared" si="100"/>
        <v>9451.6799410815838</v>
      </c>
      <c r="H44" s="19">
        <f t="shared" si="100"/>
        <v>10018.78073754648</v>
      </c>
      <c r="I44" s="19">
        <f t="shared" si="100"/>
        <v>10619.907581799269</v>
      </c>
      <c r="J44" s="19">
        <f t="shared" si="100"/>
        <v>11257.102036707225</v>
      </c>
      <c r="K44" s="19">
        <f t="shared" si="100"/>
        <v>11932.528158909659</v>
      </c>
      <c r="L44" s="19">
        <f t="shared" si="100"/>
        <v>12648.47984844424</v>
      </c>
      <c r="M44" s="19">
        <f t="shared" si="100"/>
        <v>13407.388639350895</v>
      </c>
      <c r="N44" s="21"/>
      <c r="O44" s="21"/>
      <c r="P44" s="21"/>
      <c r="Q44" s="22"/>
      <c r="R44" s="23"/>
      <c r="S44" s="20"/>
      <c r="T44" s="21"/>
      <c r="U44" s="4"/>
      <c r="V44" s="4"/>
      <c r="W44" s="4"/>
      <c r="X44" s="4"/>
      <c r="Y44" s="4"/>
      <c r="Z44" s="4"/>
      <c r="AA44" s="4"/>
      <c r="AB44" s="4"/>
      <c r="AC44" s="4"/>
    </row>
    <row r="45" spans="1:29">
      <c r="A45" s="18" t="s">
        <v>27</v>
      </c>
      <c r="B45" s="19">
        <f>IF((C44-B44)*$F$2&lt;=144,(C44-B44)*$F$2,144)</f>
        <v>105.94267624931081</v>
      </c>
      <c r="C45" s="19">
        <f t="shared" ref="C45" si="101">IF((D44-C44)*$F$2&lt;=144,(D44-C44)*$F$2,144)</f>
        <v>112.29923682426943</v>
      </c>
      <c r="D45" s="19">
        <f t="shared" ref="D45" si="102">IF((E44-D44)*$F$2&lt;=144,(E44-D44)*$F$2,144)</f>
        <v>119.03719103372578</v>
      </c>
      <c r="E45" s="19">
        <f t="shared" ref="E45" si="103">IF((F44-E44)*$F$2&lt;=144,(F44-E44)*$F$2,144)</f>
        <v>126.17942249574935</v>
      </c>
      <c r="F45" s="19">
        <f t="shared" ref="F45" si="104">IF((G44-F44)*$F$2&lt;=144,(G44-F44)*$F$2,144)</f>
        <v>133.75018784549411</v>
      </c>
      <c r="G45" s="19">
        <f t="shared" ref="G45" si="105">IF((H44-G44)*$F$2&lt;=144,(H44-G44)*$F$2,144)</f>
        <v>141.77519911622403</v>
      </c>
      <c r="H45" s="19">
        <f t="shared" ref="H45" si="106">IF((I44-H44)*$F$2&lt;=144,(I44-H44)*$F$2,144)</f>
        <v>144</v>
      </c>
      <c r="I45" s="19">
        <f t="shared" ref="I45" si="107">IF((J44-I44)*$F$2&lt;=144,(J44-I44)*$F$2,144)</f>
        <v>144</v>
      </c>
      <c r="J45" s="19">
        <f t="shared" ref="J45" si="108">IF((K44-J44)*$F$2&lt;=144,(K44-J44)*$F$2,144)</f>
        <v>144</v>
      </c>
      <c r="K45" s="19">
        <f t="shared" ref="K45" si="109">IF((L44-K44)*$F$2&lt;=144,(L44-K44)*$F$2,144)</f>
        <v>144</v>
      </c>
      <c r="L45" s="19">
        <f t="shared" ref="L45" si="110">IF((M44-L44)*$F$2&lt;=144,(M44-L44)*$F$2,144)</f>
        <v>144</v>
      </c>
      <c r="M45" s="19">
        <f>IF((M44+$B$3)*$B$2*$F$2&lt;=144,(M44+$B$3)*$B$2*$F$2,144)</f>
        <v>144</v>
      </c>
      <c r="N45" s="21"/>
      <c r="O45" s="21"/>
      <c r="P45" s="21"/>
      <c r="Q45" s="22"/>
      <c r="R45" s="23"/>
      <c r="S45" s="20"/>
      <c r="T45" s="21"/>
      <c r="U45" s="4"/>
      <c r="V45" s="4"/>
      <c r="W45" s="4"/>
      <c r="X45" s="4"/>
      <c r="Y45" s="4"/>
      <c r="Z45" s="4"/>
      <c r="AA45" s="4"/>
      <c r="AB45" s="4"/>
      <c r="AC45" s="4"/>
    </row>
    <row r="46" spans="1:29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>
      <c r="A47" s="18">
        <f>A43+1</f>
        <v>40</v>
      </c>
      <c r="B47" s="18">
        <f t="shared" ref="B47:M47" si="111">B43+100</f>
        <v>202901</v>
      </c>
      <c r="C47" s="18">
        <f t="shared" si="111"/>
        <v>202902</v>
      </c>
      <c r="D47" s="18">
        <f t="shared" si="111"/>
        <v>202903</v>
      </c>
      <c r="E47" s="18">
        <f t="shared" si="111"/>
        <v>202904</v>
      </c>
      <c r="F47" s="18">
        <f t="shared" si="111"/>
        <v>202905</v>
      </c>
      <c r="G47" s="18">
        <f t="shared" si="111"/>
        <v>202906</v>
      </c>
      <c r="H47" s="18">
        <f t="shared" si="111"/>
        <v>202907</v>
      </c>
      <c r="I47" s="18">
        <f t="shared" si="111"/>
        <v>202908</v>
      </c>
      <c r="J47" s="18">
        <f t="shared" si="111"/>
        <v>202909</v>
      </c>
      <c r="K47" s="18">
        <f t="shared" si="111"/>
        <v>202910</v>
      </c>
      <c r="L47" s="18">
        <f t="shared" si="111"/>
        <v>202911</v>
      </c>
      <c r="M47" s="18">
        <f t="shared" si="111"/>
        <v>202912</v>
      </c>
      <c r="N47" s="21">
        <f>M48-B48</f>
        <v>10201.686368617871</v>
      </c>
      <c r="O47" s="21">
        <f>SUM(B49:M49)</f>
        <v>1728</v>
      </c>
      <c r="P47" s="21">
        <f>N47-O47+$F$3</f>
        <v>12673.686368617871</v>
      </c>
      <c r="Q47" s="22" t="str">
        <f>IF(P47&lt;=1950,"A",IF(P47&lt;=3300,"B",IF(P47&lt;=6950,"C",IF(P47&lt;=9000,"D",IF(P47&lt;=18000,"E",IF(P47&lt;=40000,"F","G"))))))</f>
        <v>E</v>
      </c>
      <c r="R47" s="23">
        <f>IF(Q47=$F$4,0,VLOOKUP(Q47,区分ち!$A$2:$B$8,2)-$F$5)</f>
        <v>110.85</v>
      </c>
      <c r="S47" s="20">
        <f>VLOOKUP(Q47,区分ち!$A$2:$C$8,3)</f>
        <v>0.33</v>
      </c>
      <c r="T47" s="21">
        <f>(P47-$F$3)*S47</f>
        <v>2796.3165016438975</v>
      </c>
      <c r="U47" s="4"/>
      <c r="V47" s="4"/>
      <c r="W47" s="4"/>
      <c r="X47" s="4"/>
      <c r="Y47" s="4"/>
      <c r="Z47" s="4"/>
      <c r="AA47" s="4"/>
      <c r="AB47" s="4"/>
      <c r="AC47" s="4"/>
    </row>
    <row r="48" spans="1:29">
      <c r="A48" s="18" t="s">
        <v>26</v>
      </c>
      <c r="B48" s="19">
        <f>(M44-T43-O43+$B$3)*(1+$B$2)</f>
        <v>11356.676768492098</v>
      </c>
      <c r="C48" s="19">
        <f>(B48+$B$3)*(1+$B$2)</f>
        <v>12038.077374601624</v>
      </c>
      <c r="D48" s="19">
        <f t="shared" ref="D48:M48" si="112">(C48+$B$3)*(1+$B$2)</f>
        <v>12760.362017077721</v>
      </c>
      <c r="E48" s="19">
        <f t="shared" si="112"/>
        <v>13525.983738102384</v>
      </c>
      <c r="F48" s="19">
        <f t="shared" si="112"/>
        <v>14337.542762388528</v>
      </c>
      <c r="G48" s="19">
        <f t="shared" si="112"/>
        <v>15197.795328131841</v>
      </c>
      <c r="H48" s="19">
        <f t="shared" si="112"/>
        <v>16109.663047819751</v>
      </c>
      <c r="I48" s="19">
        <f t="shared" si="112"/>
        <v>17076.242830688938</v>
      </c>
      <c r="J48" s="19">
        <f t="shared" si="112"/>
        <v>18100.817400530275</v>
      </c>
      <c r="K48" s="19">
        <f t="shared" si="112"/>
        <v>19186.866444562093</v>
      </c>
      <c r="L48" s="19">
        <f t="shared" si="112"/>
        <v>20338.078431235819</v>
      </c>
      <c r="M48" s="19">
        <f t="shared" si="112"/>
        <v>21558.363137109969</v>
      </c>
      <c r="N48" s="21"/>
      <c r="O48" s="21"/>
      <c r="P48" s="21"/>
      <c r="Q48" s="22"/>
      <c r="R48" s="23"/>
      <c r="S48" s="20"/>
      <c r="T48" s="21"/>
      <c r="U48" s="4"/>
      <c r="V48" s="4"/>
      <c r="W48" s="4"/>
      <c r="X48" s="4"/>
      <c r="Y48" s="4"/>
      <c r="Z48" s="4"/>
      <c r="AA48" s="4"/>
      <c r="AB48" s="4"/>
      <c r="AC48" s="4"/>
    </row>
    <row r="49" spans="1:29">
      <c r="A49" s="18" t="s">
        <v>27</v>
      </c>
      <c r="B49" s="19">
        <f>IF((C48-B48)*$F$2&lt;=144,(C48-B48)*$F$2,144)</f>
        <v>144</v>
      </c>
      <c r="C49" s="19">
        <f t="shared" ref="C49" si="113">IF((D48-C48)*$F$2&lt;=144,(D48-C48)*$F$2,144)</f>
        <v>144</v>
      </c>
      <c r="D49" s="19">
        <f t="shared" ref="D49" si="114">IF((E48-D48)*$F$2&lt;=144,(E48-D48)*$F$2,144)</f>
        <v>144</v>
      </c>
      <c r="E49" s="19">
        <f t="shared" ref="E49" si="115">IF((F48-E48)*$F$2&lt;=144,(F48-E48)*$F$2,144)</f>
        <v>144</v>
      </c>
      <c r="F49" s="19">
        <f t="shared" ref="F49" si="116">IF((G48-F48)*$F$2&lt;=144,(G48-F48)*$F$2,144)</f>
        <v>144</v>
      </c>
      <c r="G49" s="19">
        <f t="shared" ref="G49" si="117">IF((H48-G48)*$F$2&lt;=144,(H48-G48)*$F$2,144)</f>
        <v>144</v>
      </c>
      <c r="H49" s="19">
        <f t="shared" ref="H49" si="118">IF((I48-H48)*$F$2&lt;=144,(I48-H48)*$F$2,144)</f>
        <v>144</v>
      </c>
      <c r="I49" s="19">
        <f t="shared" ref="I49" si="119">IF((J48-I48)*$F$2&lt;=144,(J48-I48)*$F$2,144)</f>
        <v>144</v>
      </c>
      <c r="J49" s="19">
        <f t="shared" ref="J49" si="120">IF((K48-J48)*$F$2&lt;=144,(K48-J48)*$F$2,144)</f>
        <v>144</v>
      </c>
      <c r="K49" s="19">
        <f t="shared" ref="K49" si="121">IF((L48-K48)*$F$2&lt;=144,(L48-K48)*$F$2,144)</f>
        <v>144</v>
      </c>
      <c r="L49" s="19">
        <f t="shared" ref="L49" si="122">IF((M48-L48)*$F$2&lt;=144,(M48-L48)*$F$2,144)</f>
        <v>144</v>
      </c>
      <c r="M49" s="19">
        <f>IF((M48+$B$3)*$B$2*$F$2&lt;=144,(M48+$B$3)*$B$2*$F$2,144)</f>
        <v>144</v>
      </c>
      <c r="N49" s="21"/>
      <c r="O49" s="21"/>
      <c r="P49" s="21"/>
      <c r="Q49" s="22"/>
      <c r="R49" s="23"/>
      <c r="S49" s="20"/>
      <c r="T49" s="21"/>
      <c r="U49" s="4"/>
      <c r="V49" s="4"/>
      <c r="W49" s="4"/>
      <c r="X49" s="4"/>
      <c r="Y49" s="4"/>
      <c r="Z49" s="4"/>
      <c r="AA49" s="4"/>
      <c r="AB49" s="4"/>
      <c r="AC49" s="4"/>
    </row>
    <row r="50" spans="1:29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>
      <c r="A51" s="18">
        <f>A47+1</f>
        <v>41</v>
      </c>
      <c r="B51" s="18">
        <f t="shared" ref="B51:M51" si="123">B47+100</f>
        <v>203001</v>
      </c>
      <c r="C51" s="18">
        <f t="shared" si="123"/>
        <v>203002</v>
      </c>
      <c r="D51" s="18">
        <f t="shared" si="123"/>
        <v>203003</v>
      </c>
      <c r="E51" s="18">
        <f t="shared" si="123"/>
        <v>203004</v>
      </c>
      <c r="F51" s="18">
        <f t="shared" si="123"/>
        <v>203005</v>
      </c>
      <c r="G51" s="18">
        <f t="shared" si="123"/>
        <v>203006</v>
      </c>
      <c r="H51" s="18">
        <f t="shared" si="123"/>
        <v>203007</v>
      </c>
      <c r="I51" s="18">
        <f t="shared" si="123"/>
        <v>203008</v>
      </c>
      <c r="J51" s="18">
        <f t="shared" si="123"/>
        <v>203009</v>
      </c>
      <c r="K51" s="18">
        <f t="shared" si="123"/>
        <v>203010</v>
      </c>
      <c r="L51" s="18">
        <f t="shared" si="123"/>
        <v>203011</v>
      </c>
      <c r="M51" s="18">
        <f t="shared" si="123"/>
        <v>203012</v>
      </c>
      <c r="N51" s="21">
        <f>M52-B52</f>
        <v>16219.759107373033</v>
      </c>
      <c r="O51" s="21">
        <f>SUM(B53:M53)</f>
        <v>1728</v>
      </c>
      <c r="P51" s="21">
        <f>N51-O51+$F$3</f>
        <v>18691.759107373033</v>
      </c>
      <c r="Q51" s="22" t="str">
        <f>IF(P51&lt;=1950,"A",IF(P51&lt;=3300,"B",IF(P51&lt;=6950,"C",IF(P51&lt;=9000,"D",IF(P51&lt;=18000,"E",IF(P51&lt;=40000,"F","G"))))))</f>
        <v>F</v>
      </c>
      <c r="R51" s="23">
        <f>IF(Q51=$F$4,0,VLOOKUP(Q51,区分ち!$A$2:$B$8,2)-$F$5)</f>
        <v>236.85000000000002</v>
      </c>
      <c r="S51" s="20">
        <f>VLOOKUP(Q51,区分ち!$A$2:$C$8,3)</f>
        <v>0.4</v>
      </c>
      <c r="T51" s="21">
        <f>(P51-$F$3)*S51</f>
        <v>5796.7036429492136</v>
      </c>
      <c r="U51" s="4"/>
      <c r="V51" s="4"/>
      <c r="W51" s="4"/>
      <c r="X51" s="4"/>
      <c r="Y51" s="4"/>
      <c r="Z51" s="4"/>
      <c r="AA51" s="4"/>
      <c r="AB51" s="4"/>
      <c r="AC51" s="4"/>
    </row>
    <row r="52" spans="1:29">
      <c r="A52" s="18" t="s">
        <v>26</v>
      </c>
      <c r="B52" s="19">
        <f>(M48-T47-O47+$B$3)*(1+$B$2)</f>
        <v>18056.089433594036</v>
      </c>
      <c r="C52" s="19">
        <f>(B52+$B$3)*(1+$B$2)</f>
        <v>19139.454799609677</v>
      </c>
      <c r="D52" s="19">
        <f t="shared" ref="D52:M52" si="124">(C52+$B$3)*(1+$B$2)</f>
        <v>20287.822087586257</v>
      </c>
      <c r="E52" s="19">
        <f t="shared" si="124"/>
        <v>21505.091412841433</v>
      </c>
      <c r="F52" s="19">
        <f t="shared" si="124"/>
        <v>22795.396897611921</v>
      </c>
      <c r="G52" s="19">
        <f t="shared" si="124"/>
        <v>24163.120711468637</v>
      </c>
      <c r="H52" s="19">
        <f t="shared" si="124"/>
        <v>25612.907954156755</v>
      </c>
      <c r="I52" s="19">
        <f t="shared" si="124"/>
        <v>27149.682431406163</v>
      </c>
      <c r="J52" s="19">
        <f t="shared" si="124"/>
        <v>28778.663377290533</v>
      </c>
      <c r="K52" s="19">
        <f t="shared" si="124"/>
        <v>30505.383179927969</v>
      </c>
      <c r="L52" s="19">
        <f t="shared" si="124"/>
        <v>32335.70617072365</v>
      </c>
      <c r="M52" s="19">
        <f t="shared" si="124"/>
        <v>34275.848540967068</v>
      </c>
      <c r="N52" s="21"/>
      <c r="O52" s="21"/>
      <c r="P52" s="21"/>
      <c r="Q52" s="22"/>
      <c r="R52" s="23"/>
      <c r="S52" s="20"/>
      <c r="T52" s="21"/>
      <c r="U52" s="4"/>
      <c r="V52" s="4"/>
      <c r="W52" s="4"/>
      <c r="X52" s="4"/>
      <c r="Y52" s="4"/>
      <c r="Z52" s="4"/>
      <c r="AA52" s="4"/>
      <c r="AB52" s="4"/>
      <c r="AC52" s="4"/>
    </row>
    <row r="53" spans="1:29">
      <c r="A53" s="18" t="s">
        <v>27</v>
      </c>
      <c r="B53" s="19">
        <f>IF((C52-B52)*$F$2&lt;=144,(C52-B52)*$F$2,144)</f>
        <v>144</v>
      </c>
      <c r="C53" s="19">
        <f t="shared" ref="C53" si="125">IF((D52-C52)*$F$2&lt;=144,(D52-C52)*$F$2,144)</f>
        <v>144</v>
      </c>
      <c r="D53" s="19">
        <f t="shared" ref="D53" si="126">IF((E52-D52)*$F$2&lt;=144,(E52-D52)*$F$2,144)</f>
        <v>144</v>
      </c>
      <c r="E53" s="19">
        <f t="shared" ref="E53" si="127">IF((F52-E52)*$F$2&lt;=144,(F52-E52)*$F$2,144)</f>
        <v>144</v>
      </c>
      <c r="F53" s="19">
        <f t="shared" ref="F53" si="128">IF((G52-F52)*$F$2&lt;=144,(G52-F52)*$F$2,144)</f>
        <v>144</v>
      </c>
      <c r="G53" s="19">
        <f t="shared" ref="G53" si="129">IF((H52-G52)*$F$2&lt;=144,(H52-G52)*$F$2,144)</f>
        <v>144</v>
      </c>
      <c r="H53" s="19">
        <f t="shared" ref="H53" si="130">IF((I52-H52)*$F$2&lt;=144,(I52-H52)*$F$2,144)</f>
        <v>144</v>
      </c>
      <c r="I53" s="19">
        <f t="shared" ref="I53" si="131">IF((J52-I52)*$F$2&lt;=144,(J52-I52)*$F$2,144)</f>
        <v>144</v>
      </c>
      <c r="J53" s="19">
        <f t="shared" ref="J53" si="132">IF((K52-J52)*$F$2&lt;=144,(K52-J52)*$F$2,144)</f>
        <v>144</v>
      </c>
      <c r="K53" s="19">
        <f t="shared" ref="K53" si="133">IF((L52-K52)*$F$2&lt;=144,(L52-K52)*$F$2,144)</f>
        <v>144</v>
      </c>
      <c r="L53" s="19">
        <f t="shared" ref="L53" si="134">IF((M52-L52)*$F$2&lt;=144,(M52-L52)*$F$2,144)</f>
        <v>144</v>
      </c>
      <c r="M53" s="19">
        <f>IF((M52+$B$3)*$B$2*$F$2&lt;=144,(M52+$B$3)*$B$2*$F$2,144)</f>
        <v>144</v>
      </c>
      <c r="N53" s="21"/>
      <c r="O53" s="21"/>
      <c r="P53" s="21"/>
      <c r="Q53" s="22"/>
      <c r="R53" s="23"/>
      <c r="S53" s="20"/>
      <c r="T53" s="21"/>
      <c r="U53" s="4"/>
      <c r="V53" s="4"/>
      <c r="W53" s="4"/>
      <c r="X53" s="4"/>
      <c r="Y53" s="4"/>
      <c r="Z53" s="4"/>
      <c r="AA53" s="4"/>
      <c r="AB53" s="4"/>
      <c r="AC53" s="4"/>
    </row>
    <row r="54" spans="1:29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>
      <c r="A55" s="18">
        <f>A51+1</f>
        <v>42</v>
      </c>
      <c r="B55" s="18">
        <f t="shared" ref="B55:M55" si="135">B51+100</f>
        <v>203101</v>
      </c>
      <c r="C55" s="18">
        <f t="shared" si="135"/>
        <v>203102</v>
      </c>
      <c r="D55" s="18">
        <f t="shared" si="135"/>
        <v>203103</v>
      </c>
      <c r="E55" s="18">
        <f t="shared" si="135"/>
        <v>203104</v>
      </c>
      <c r="F55" s="18">
        <f t="shared" si="135"/>
        <v>203105</v>
      </c>
      <c r="G55" s="18">
        <f t="shared" si="135"/>
        <v>203106</v>
      </c>
      <c r="H55" s="18">
        <f t="shared" si="135"/>
        <v>203107</v>
      </c>
      <c r="I55" s="18">
        <f t="shared" si="135"/>
        <v>203108</v>
      </c>
      <c r="J55" s="18">
        <f t="shared" si="135"/>
        <v>203109</v>
      </c>
      <c r="K55" s="18">
        <f t="shared" si="135"/>
        <v>203110</v>
      </c>
      <c r="L55" s="18">
        <f t="shared" si="135"/>
        <v>203111</v>
      </c>
      <c r="M55" s="18">
        <f t="shared" si="135"/>
        <v>203112</v>
      </c>
      <c r="N55" s="21">
        <f>M56-B56</f>
        <v>25472.345789454212</v>
      </c>
      <c r="O55" s="21">
        <f>SUM(B57:M57)</f>
        <v>1728</v>
      </c>
      <c r="P55" s="21">
        <f>N55-O55+$F$3</f>
        <v>27944.345789454212</v>
      </c>
      <c r="Q55" s="22" t="str">
        <f>IF(P55&lt;=1950,"A",IF(P55&lt;=3300,"B",IF(P55&lt;=6950,"C",IF(P55&lt;=9000,"D",IF(P55&lt;=18000,"E",IF(P55&lt;=40000,"F","G"))))))</f>
        <v>F</v>
      </c>
      <c r="R55" s="23">
        <f>IF(Q55=$F$4,0,VLOOKUP(Q55,区分ち!$A$2:$B$8,2)-$F$5)</f>
        <v>236.85000000000002</v>
      </c>
      <c r="S55" s="20">
        <f>VLOOKUP(Q55,区分ち!$A$2:$C$8,3)</f>
        <v>0.4</v>
      </c>
      <c r="T55" s="21">
        <f>(P55-$F$3)*S55</f>
        <v>9497.7383157816857</v>
      </c>
      <c r="U55" s="4"/>
      <c r="V55" s="4"/>
      <c r="W55" s="4"/>
      <c r="X55" s="4"/>
      <c r="Y55" s="4"/>
      <c r="Z55" s="4"/>
      <c r="AA55" s="4"/>
      <c r="AB55" s="4"/>
      <c r="AC55" s="4"/>
    </row>
    <row r="56" spans="1:29">
      <c r="A56" s="18" t="s">
        <v>26</v>
      </c>
      <c r="B56" s="19">
        <f>(M52-T51-O51+$B$3)*(1+$B$2)</f>
        <v>28356.213591898926</v>
      </c>
      <c r="C56" s="19">
        <f>(B56+$B$3)*(1+$B$2)</f>
        <v>30057.586407412862</v>
      </c>
      <c r="D56" s="19">
        <f t="shared" ref="D56:M56" si="136">(C56+$B$3)*(1+$B$2)</f>
        <v>31861.041591857636</v>
      </c>
      <c r="E56" s="19">
        <f t="shared" si="136"/>
        <v>33772.704087369093</v>
      </c>
      <c r="F56" s="19">
        <f t="shared" si="136"/>
        <v>35799.066332611241</v>
      </c>
      <c r="G56" s="19">
        <f t="shared" si="136"/>
        <v>37947.010312567916</v>
      </c>
      <c r="H56" s="19">
        <f t="shared" si="136"/>
        <v>40223.830931321994</v>
      </c>
      <c r="I56" s="19">
        <f t="shared" si="136"/>
        <v>42637.260787201318</v>
      </c>
      <c r="J56" s="19">
        <f t="shared" si="136"/>
        <v>45195.4964344334</v>
      </c>
      <c r="K56" s="19">
        <f t="shared" si="136"/>
        <v>47907.226220499404</v>
      </c>
      <c r="L56" s="19">
        <f t="shared" si="136"/>
        <v>50781.65979372937</v>
      </c>
      <c r="M56" s="19">
        <f t="shared" si="136"/>
        <v>53828.559381353138</v>
      </c>
      <c r="N56" s="21"/>
      <c r="O56" s="21"/>
      <c r="P56" s="21"/>
      <c r="Q56" s="22"/>
      <c r="R56" s="23"/>
      <c r="S56" s="20"/>
      <c r="T56" s="21"/>
      <c r="U56" s="4"/>
      <c r="V56" s="4"/>
      <c r="W56" s="4"/>
      <c r="X56" s="4"/>
      <c r="Y56" s="4"/>
      <c r="Z56" s="4"/>
      <c r="AA56" s="4"/>
      <c r="AB56" s="4"/>
      <c r="AC56" s="4"/>
    </row>
    <row r="57" spans="1:29">
      <c r="A57" s="18" t="s">
        <v>27</v>
      </c>
      <c r="B57" s="19">
        <f>IF((C56-B56)*$F$2&lt;=144,(C56-B56)*$F$2,144)</f>
        <v>144</v>
      </c>
      <c r="C57" s="19">
        <f t="shared" ref="C57" si="137">IF((D56-C56)*$F$2&lt;=144,(D56-C56)*$F$2,144)</f>
        <v>144</v>
      </c>
      <c r="D57" s="19">
        <f t="shared" ref="D57" si="138">IF((E56-D56)*$F$2&lt;=144,(E56-D56)*$F$2,144)</f>
        <v>144</v>
      </c>
      <c r="E57" s="19">
        <f t="shared" ref="E57" si="139">IF((F56-E56)*$F$2&lt;=144,(F56-E56)*$F$2,144)</f>
        <v>144</v>
      </c>
      <c r="F57" s="19">
        <f t="shared" ref="F57" si="140">IF((G56-F56)*$F$2&lt;=144,(G56-F56)*$F$2,144)</f>
        <v>144</v>
      </c>
      <c r="G57" s="19">
        <f t="shared" ref="G57" si="141">IF((H56-G56)*$F$2&lt;=144,(H56-G56)*$F$2,144)</f>
        <v>144</v>
      </c>
      <c r="H57" s="19">
        <f t="shared" ref="H57" si="142">IF((I56-H56)*$F$2&lt;=144,(I56-H56)*$F$2,144)</f>
        <v>144</v>
      </c>
      <c r="I57" s="19">
        <f t="shared" ref="I57" si="143">IF((J56-I56)*$F$2&lt;=144,(J56-I56)*$F$2,144)</f>
        <v>144</v>
      </c>
      <c r="J57" s="19">
        <f t="shared" ref="J57" si="144">IF((K56-J56)*$F$2&lt;=144,(K56-J56)*$F$2,144)</f>
        <v>144</v>
      </c>
      <c r="K57" s="19">
        <f t="shared" ref="K57" si="145">IF((L56-K56)*$F$2&lt;=144,(L56-K56)*$F$2,144)</f>
        <v>144</v>
      </c>
      <c r="L57" s="19">
        <f t="shared" ref="L57" si="146">IF((M56-L56)*$F$2&lt;=144,(M56-L56)*$F$2,144)</f>
        <v>144</v>
      </c>
      <c r="M57" s="19">
        <f>IF((M56+$B$3)*$B$2*$F$2&lt;=144,(M56+$B$3)*$B$2*$F$2,144)</f>
        <v>144</v>
      </c>
      <c r="N57" s="21"/>
      <c r="O57" s="21"/>
      <c r="P57" s="21"/>
      <c r="Q57" s="22"/>
      <c r="R57" s="23"/>
      <c r="S57" s="20"/>
      <c r="T57" s="21"/>
      <c r="U57" s="4"/>
      <c r="V57" s="4"/>
      <c r="W57" s="4"/>
      <c r="X57" s="4"/>
      <c r="Y57" s="4"/>
      <c r="Z57" s="4"/>
      <c r="AA57" s="4"/>
      <c r="AB57" s="4"/>
      <c r="AC57" s="4"/>
    </row>
    <row r="58" spans="1:29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>
      <c r="A59" s="18">
        <f>A55+1</f>
        <v>43</v>
      </c>
      <c r="B59" s="18">
        <f t="shared" ref="B59:M59" si="147">B55+100</f>
        <v>203201</v>
      </c>
      <c r="C59" s="18">
        <f t="shared" si="147"/>
        <v>203202</v>
      </c>
      <c r="D59" s="18">
        <f t="shared" si="147"/>
        <v>203203</v>
      </c>
      <c r="E59" s="18">
        <f t="shared" si="147"/>
        <v>203204</v>
      </c>
      <c r="F59" s="18">
        <f t="shared" si="147"/>
        <v>203205</v>
      </c>
      <c r="G59" s="18">
        <f t="shared" si="147"/>
        <v>203206</v>
      </c>
      <c r="H59" s="18">
        <f t="shared" si="147"/>
        <v>203207</v>
      </c>
      <c r="I59" s="18">
        <f t="shared" si="147"/>
        <v>203208</v>
      </c>
      <c r="J59" s="18">
        <f t="shared" si="147"/>
        <v>203209</v>
      </c>
      <c r="K59" s="18">
        <f t="shared" si="147"/>
        <v>203210</v>
      </c>
      <c r="L59" s="18">
        <f t="shared" si="147"/>
        <v>203211</v>
      </c>
      <c r="M59" s="18">
        <f t="shared" si="147"/>
        <v>203212</v>
      </c>
      <c r="N59" s="21">
        <f>M60-B60</f>
        <v>40566.255908878455</v>
      </c>
      <c r="O59" s="21">
        <f>SUM(B61:M61)</f>
        <v>1728</v>
      </c>
      <c r="P59" s="21">
        <f>N59-O59+$F$3</f>
        <v>43038.255908878455</v>
      </c>
      <c r="Q59" s="22" t="str">
        <f>IF(P59&lt;=1950,"A",IF(P59&lt;=3300,"B",IF(P59&lt;=6950,"C",IF(P59&lt;=9000,"D",IF(P59&lt;=18000,"E",IF(P59&lt;=40000,"F","G"))))))</f>
        <v>G</v>
      </c>
      <c r="R59" s="23">
        <f>IF(Q59=$F$4,0,VLOOKUP(Q59,区分ち!$A$2:$B$8,2)-$F$5)</f>
        <v>436.85</v>
      </c>
      <c r="S59" s="20">
        <f>VLOOKUP(Q59,区分ち!$A$2:$C$8,3)</f>
        <v>0.45</v>
      </c>
      <c r="T59" s="21">
        <f>(P59-$F$3)*S59</f>
        <v>17477.215158995306</v>
      </c>
      <c r="U59" s="4"/>
      <c r="V59" s="4"/>
      <c r="W59" s="4"/>
      <c r="X59" s="4"/>
      <c r="Y59" s="4"/>
      <c r="Z59" s="4"/>
      <c r="AA59" s="4"/>
      <c r="AB59" s="4"/>
      <c r="AC59" s="4"/>
    </row>
    <row r="60" spans="1:29">
      <c r="A60" s="18" t="s">
        <v>26</v>
      </c>
      <c r="B60" s="19">
        <f>(M56-T55-O55+$B$3)*(1+$B$2)</f>
        <v>45158.990329505737</v>
      </c>
      <c r="C60" s="19">
        <f>(B60+$B$3)*(1+$B$2)</f>
        <v>47868.529749276087</v>
      </c>
      <c r="D60" s="19">
        <f t="shared" ref="D60:M60" si="148">(C60+$B$3)*(1+$B$2)</f>
        <v>50740.641534232658</v>
      </c>
      <c r="E60" s="19">
        <f t="shared" si="148"/>
        <v>53785.080026286618</v>
      </c>
      <c r="F60" s="19">
        <f t="shared" si="148"/>
        <v>57012.184827863821</v>
      </c>
      <c r="G60" s="19">
        <f t="shared" si="148"/>
        <v>60432.915917535654</v>
      </c>
      <c r="H60" s="19">
        <f t="shared" si="148"/>
        <v>64058.890872587799</v>
      </c>
      <c r="I60" s="19">
        <f t="shared" si="148"/>
        <v>67902.424324943073</v>
      </c>
      <c r="J60" s="19">
        <f t="shared" si="148"/>
        <v>71976.569784439664</v>
      </c>
      <c r="K60" s="19">
        <f t="shared" si="148"/>
        <v>76295.163971506045</v>
      </c>
      <c r="L60" s="19">
        <f t="shared" si="148"/>
        <v>80872.873809796409</v>
      </c>
      <c r="M60" s="19">
        <f t="shared" si="148"/>
        <v>85725.246238384192</v>
      </c>
      <c r="N60" s="21"/>
      <c r="O60" s="21"/>
      <c r="P60" s="21"/>
      <c r="Q60" s="22"/>
      <c r="R60" s="23"/>
      <c r="S60" s="20"/>
      <c r="T60" s="21"/>
      <c r="U60" s="4"/>
      <c r="V60" s="4"/>
      <c r="W60" s="4"/>
      <c r="X60" s="4"/>
      <c r="Y60" s="4"/>
      <c r="Z60" s="4"/>
      <c r="AA60" s="4"/>
      <c r="AB60" s="4"/>
      <c r="AC60" s="4"/>
    </row>
    <row r="61" spans="1:29">
      <c r="A61" s="18" t="s">
        <v>27</v>
      </c>
      <c r="B61" s="19">
        <f>IF((C60-B60)*$F$2&lt;=144,(C60-B60)*$F$2,144)</f>
        <v>144</v>
      </c>
      <c r="C61" s="19">
        <f t="shared" ref="C61" si="149">IF((D60-C60)*$F$2&lt;=144,(D60-C60)*$F$2,144)</f>
        <v>144</v>
      </c>
      <c r="D61" s="19">
        <f t="shared" ref="D61" si="150">IF((E60-D60)*$F$2&lt;=144,(E60-D60)*$F$2,144)</f>
        <v>144</v>
      </c>
      <c r="E61" s="19">
        <f t="shared" ref="E61" si="151">IF((F60-E60)*$F$2&lt;=144,(F60-E60)*$F$2,144)</f>
        <v>144</v>
      </c>
      <c r="F61" s="19">
        <f t="shared" ref="F61" si="152">IF((G60-F60)*$F$2&lt;=144,(G60-F60)*$F$2,144)</f>
        <v>144</v>
      </c>
      <c r="G61" s="19">
        <f t="shared" ref="G61" si="153">IF((H60-G60)*$F$2&lt;=144,(H60-G60)*$F$2,144)</f>
        <v>144</v>
      </c>
      <c r="H61" s="19">
        <f t="shared" ref="H61" si="154">IF((I60-H60)*$F$2&lt;=144,(I60-H60)*$F$2,144)</f>
        <v>144</v>
      </c>
      <c r="I61" s="19">
        <f t="shared" ref="I61" si="155">IF((J60-I60)*$F$2&lt;=144,(J60-I60)*$F$2,144)</f>
        <v>144</v>
      </c>
      <c r="J61" s="19">
        <f t="shared" ref="J61" si="156">IF((K60-J60)*$F$2&lt;=144,(K60-J60)*$F$2,144)</f>
        <v>144</v>
      </c>
      <c r="K61" s="19">
        <f t="shared" ref="K61" si="157">IF((L60-K60)*$F$2&lt;=144,(L60-K60)*$F$2,144)</f>
        <v>144</v>
      </c>
      <c r="L61" s="19">
        <f t="shared" ref="L61" si="158">IF((M60-L60)*$F$2&lt;=144,(M60-L60)*$F$2,144)</f>
        <v>144</v>
      </c>
      <c r="M61" s="19">
        <f>IF((M60+$B$3)*$B$2*$F$2&lt;=144,(M60+$B$3)*$B$2*$F$2,144)</f>
        <v>144</v>
      </c>
      <c r="N61" s="21"/>
      <c r="O61" s="21"/>
      <c r="P61" s="21"/>
      <c r="Q61" s="22"/>
      <c r="R61" s="23"/>
      <c r="S61" s="20"/>
      <c r="T61" s="21"/>
      <c r="U61" s="4"/>
      <c r="V61" s="4"/>
      <c r="W61" s="4"/>
      <c r="X61" s="4"/>
      <c r="Y61" s="4"/>
      <c r="Z61" s="4"/>
      <c r="AA61" s="4"/>
      <c r="AB61" s="4"/>
      <c r="AC61" s="4"/>
    </row>
    <row r="62" spans="1:29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>
      <c r="A63" s="18">
        <f>A59+1</f>
        <v>44</v>
      </c>
      <c r="B63" s="18">
        <f t="shared" ref="B63:M63" si="159">B59+100</f>
        <v>203301</v>
      </c>
      <c r="C63" s="18">
        <f t="shared" si="159"/>
        <v>203302</v>
      </c>
      <c r="D63" s="18">
        <f t="shared" si="159"/>
        <v>203303</v>
      </c>
      <c r="E63" s="18">
        <f t="shared" si="159"/>
        <v>203304</v>
      </c>
      <c r="F63" s="18">
        <f t="shared" si="159"/>
        <v>203305</v>
      </c>
      <c r="G63" s="18">
        <f t="shared" si="159"/>
        <v>203306</v>
      </c>
      <c r="H63" s="18">
        <f t="shared" si="159"/>
        <v>203307</v>
      </c>
      <c r="I63" s="18">
        <f t="shared" si="159"/>
        <v>203308</v>
      </c>
      <c r="J63" s="18">
        <f t="shared" si="159"/>
        <v>203309</v>
      </c>
      <c r="K63" s="18">
        <f t="shared" si="159"/>
        <v>203310</v>
      </c>
      <c r="L63" s="18">
        <f t="shared" si="159"/>
        <v>203311</v>
      </c>
      <c r="M63" s="18">
        <f t="shared" si="159"/>
        <v>203312</v>
      </c>
      <c r="N63" s="21">
        <f>M64-B64</f>
        <v>63340.138900185295</v>
      </c>
      <c r="O63" s="21">
        <f>SUM(B65:M65)</f>
        <v>1728</v>
      </c>
      <c r="P63" s="21">
        <f>N63-O63+$F$3</f>
        <v>65812.138900185295</v>
      </c>
      <c r="Q63" s="22" t="str">
        <f>IF(P63&lt;=1950,"A",IF(P63&lt;=3300,"B",IF(P63&lt;=6950,"C",IF(P63&lt;=9000,"D",IF(P63&lt;=18000,"E",IF(P63&lt;=40000,"F","G"))))))</f>
        <v>G</v>
      </c>
      <c r="R63" s="23">
        <f>IF(Q63=$F$4,0,VLOOKUP(Q63,区分ち!$A$2:$B$8,2)-$F$5)</f>
        <v>436.85</v>
      </c>
      <c r="S63" s="20">
        <f>VLOOKUP(Q63,区分ち!$A$2:$C$8,3)</f>
        <v>0.45</v>
      </c>
      <c r="T63" s="21">
        <f>(P63-$F$3)*S63</f>
        <v>27725.462505083382</v>
      </c>
      <c r="U63" s="4"/>
      <c r="V63" s="4"/>
      <c r="W63" s="4"/>
      <c r="X63" s="4"/>
      <c r="Y63" s="4"/>
      <c r="Z63" s="4"/>
      <c r="AA63" s="4"/>
      <c r="AB63" s="4"/>
      <c r="AC63" s="4"/>
    </row>
    <row r="64" spans="1:29">
      <c r="A64" s="18" t="s">
        <v>26</v>
      </c>
      <c r="B64" s="19">
        <f>(M60-T59-O59+$B$3)*(1+$B$2)</f>
        <v>70511.232944152231</v>
      </c>
      <c r="C64" s="19">
        <f>(B64+$B$3)*(1+$B$2)</f>
        <v>74741.906920801368</v>
      </c>
      <c r="D64" s="19">
        <f t="shared" ref="D64:M64" si="160">(C64+$B$3)*(1+$B$2)</f>
        <v>79226.421336049447</v>
      </c>
      <c r="E64" s="19">
        <f t="shared" si="160"/>
        <v>83980.006616212413</v>
      </c>
      <c r="F64" s="19">
        <f t="shared" si="160"/>
        <v>89018.807013185156</v>
      </c>
      <c r="G64" s="19">
        <f t="shared" si="160"/>
        <v>94359.935433976265</v>
      </c>
      <c r="H64" s="19">
        <f t="shared" si="160"/>
        <v>100021.53156001485</v>
      </c>
      <c r="I64" s="19">
        <f t="shared" si="160"/>
        <v>106022.82345361574</v>
      </c>
      <c r="J64" s="19">
        <f t="shared" si="160"/>
        <v>112384.19286083269</v>
      </c>
      <c r="K64" s="19">
        <f t="shared" si="160"/>
        <v>119127.24443248265</v>
      </c>
      <c r="L64" s="19">
        <f t="shared" si="160"/>
        <v>126274.87909843161</v>
      </c>
      <c r="M64" s="19">
        <f t="shared" si="160"/>
        <v>133851.37184433753</v>
      </c>
      <c r="N64" s="21"/>
      <c r="O64" s="21"/>
      <c r="P64" s="21"/>
      <c r="Q64" s="22"/>
      <c r="R64" s="23"/>
      <c r="S64" s="20"/>
      <c r="T64" s="21"/>
      <c r="U64" s="4"/>
      <c r="V64" s="4"/>
      <c r="W64" s="4"/>
      <c r="X64" s="4"/>
      <c r="Y64" s="4"/>
      <c r="Z64" s="4"/>
      <c r="AA64" s="4"/>
      <c r="AB64" s="4"/>
      <c r="AC64" s="4"/>
    </row>
    <row r="65" spans="1:29">
      <c r="A65" s="18" t="s">
        <v>27</v>
      </c>
      <c r="B65" s="19">
        <f>IF((C64-B64)*$F$2&lt;=144,(C64-B64)*$F$2,144)</f>
        <v>144</v>
      </c>
      <c r="C65" s="19">
        <f t="shared" ref="C65" si="161">IF((D64-C64)*$F$2&lt;=144,(D64-C64)*$F$2,144)</f>
        <v>144</v>
      </c>
      <c r="D65" s="19">
        <f t="shared" ref="D65" si="162">IF((E64-D64)*$F$2&lt;=144,(E64-D64)*$F$2,144)</f>
        <v>144</v>
      </c>
      <c r="E65" s="19">
        <f t="shared" ref="E65" si="163">IF((F64-E64)*$F$2&lt;=144,(F64-E64)*$F$2,144)</f>
        <v>144</v>
      </c>
      <c r="F65" s="19">
        <f t="shared" ref="F65" si="164">IF((G64-F64)*$F$2&lt;=144,(G64-F64)*$F$2,144)</f>
        <v>144</v>
      </c>
      <c r="G65" s="19">
        <f t="shared" ref="G65" si="165">IF((H64-G64)*$F$2&lt;=144,(H64-G64)*$F$2,144)</f>
        <v>144</v>
      </c>
      <c r="H65" s="19">
        <f t="shared" ref="H65" si="166">IF((I64-H64)*$F$2&lt;=144,(I64-H64)*$F$2,144)</f>
        <v>144</v>
      </c>
      <c r="I65" s="19">
        <f t="shared" ref="I65" si="167">IF((J64-I64)*$F$2&lt;=144,(J64-I64)*$F$2,144)</f>
        <v>144</v>
      </c>
      <c r="J65" s="19">
        <f t="shared" ref="J65" si="168">IF((K64-J64)*$F$2&lt;=144,(K64-J64)*$F$2,144)</f>
        <v>144</v>
      </c>
      <c r="K65" s="19">
        <f t="shared" ref="K65" si="169">IF((L64-K64)*$F$2&lt;=144,(L64-K64)*$F$2,144)</f>
        <v>144</v>
      </c>
      <c r="L65" s="19">
        <f t="shared" ref="L65" si="170">IF((M64-L64)*$F$2&lt;=144,(M64-L64)*$F$2,144)</f>
        <v>144</v>
      </c>
      <c r="M65" s="19">
        <f>IF((M64+$B$3)*$B$2*$F$2&lt;=144,(M64+$B$3)*$B$2*$F$2,144)</f>
        <v>144</v>
      </c>
      <c r="N65" s="21"/>
      <c r="O65" s="21"/>
      <c r="P65" s="21"/>
      <c r="Q65" s="22"/>
      <c r="R65" s="23"/>
      <c r="S65" s="20"/>
      <c r="T65" s="21"/>
      <c r="U65" s="4"/>
      <c r="V65" s="4"/>
      <c r="W65" s="4"/>
      <c r="X65" s="4"/>
      <c r="Y65" s="4"/>
      <c r="Z65" s="4"/>
      <c r="AA65" s="4"/>
      <c r="AB65" s="4"/>
      <c r="AC65" s="4"/>
    </row>
    <row r="66" spans="1:29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>
      <c r="A67" s="18">
        <f>A63+1</f>
        <v>45</v>
      </c>
      <c r="B67" s="18">
        <f t="shared" ref="B67:M67" si="171">B63+100</f>
        <v>203401</v>
      </c>
      <c r="C67" s="18">
        <f t="shared" si="171"/>
        <v>203402</v>
      </c>
      <c r="D67" s="18">
        <f t="shared" si="171"/>
        <v>203403</v>
      </c>
      <c r="E67" s="18">
        <f t="shared" si="171"/>
        <v>203404</v>
      </c>
      <c r="F67" s="18">
        <f t="shared" si="171"/>
        <v>203405</v>
      </c>
      <c r="G67" s="18">
        <f t="shared" si="171"/>
        <v>203406</v>
      </c>
      <c r="H67" s="18">
        <f t="shared" si="171"/>
        <v>203407</v>
      </c>
      <c r="I67" s="18">
        <f t="shared" si="171"/>
        <v>203408</v>
      </c>
      <c r="J67" s="18">
        <f t="shared" si="171"/>
        <v>203409</v>
      </c>
      <c r="K67" s="18">
        <f t="shared" si="171"/>
        <v>203410</v>
      </c>
      <c r="L67" s="18">
        <f t="shared" si="171"/>
        <v>203411</v>
      </c>
      <c r="M67" s="18">
        <f t="shared" si="171"/>
        <v>203412</v>
      </c>
      <c r="N67" s="21">
        <f>M68-B68</f>
        <v>99407.320939845566</v>
      </c>
      <c r="O67" s="21">
        <f>SUM(B69:M69)</f>
        <v>1728</v>
      </c>
      <c r="P67" s="21">
        <f>N67-O67+$F$3</f>
        <v>101879.32093984557</v>
      </c>
      <c r="Q67" s="22" t="str">
        <f>IF(P67&lt;=1950,"A",IF(P67&lt;=3300,"B",IF(P67&lt;=6950,"C",IF(P67&lt;=9000,"D",IF(P67&lt;=18000,"E",IF(P67&lt;=40000,"F","G"))))))</f>
        <v>G</v>
      </c>
      <c r="R67" s="23">
        <f>IF(Q67=$F$4,0,VLOOKUP(Q67,区分ち!$A$2:$B$8,2)-$F$5)</f>
        <v>436.85</v>
      </c>
      <c r="S67" s="20">
        <f>VLOOKUP(Q67,区分ち!$A$2:$C$8,3)</f>
        <v>0.45</v>
      </c>
      <c r="T67" s="21">
        <f>(P67-$F$3)*S67</f>
        <v>43955.694422930508</v>
      </c>
      <c r="U67" s="4"/>
      <c r="V67" s="4"/>
      <c r="W67" s="4"/>
      <c r="X67" s="4"/>
      <c r="Y67" s="4"/>
      <c r="Z67" s="4"/>
      <c r="AA67" s="4"/>
      <c r="AB67" s="4"/>
      <c r="AC67" s="4"/>
    </row>
    <row r="68" spans="1:29">
      <c r="A68" s="18" t="s">
        <v>26</v>
      </c>
      <c r="B68" s="19">
        <f>(M64-T63-O63+$B$3)*(1+$B$2)</f>
        <v>110661.78389960939</v>
      </c>
      <c r="C68" s="19">
        <f>(B68+$B$3)*(1+$B$2)</f>
        <v>117301.49093358596</v>
      </c>
      <c r="D68" s="19">
        <f t="shared" ref="D68:M68" si="172">(C68+$B$3)*(1+$B$2)</f>
        <v>124339.58038960112</v>
      </c>
      <c r="E68" s="19">
        <f t="shared" si="172"/>
        <v>131799.95521297719</v>
      </c>
      <c r="F68" s="19">
        <f t="shared" si="172"/>
        <v>139707.95252575583</v>
      </c>
      <c r="G68" s="19">
        <f t="shared" si="172"/>
        <v>148090.42967730117</v>
      </c>
      <c r="H68" s="19">
        <f t="shared" si="172"/>
        <v>156975.85545793927</v>
      </c>
      <c r="I68" s="19">
        <f t="shared" si="172"/>
        <v>166394.40678541563</v>
      </c>
      <c r="J68" s="19">
        <f t="shared" si="172"/>
        <v>176378.07119254058</v>
      </c>
      <c r="K68" s="19">
        <f t="shared" si="172"/>
        <v>186960.75546409303</v>
      </c>
      <c r="L68" s="19">
        <f t="shared" si="172"/>
        <v>198178.40079193862</v>
      </c>
      <c r="M68" s="19">
        <f t="shared" si="172"/>
        <v>210069.10483945496</v>
      </c>
      <c r="N68" s="21"/>
      <c r="O68" s="21"/>
      <c r="P68" s="21"/>
      <c r="Q68" s="22"/>
      <c r="R68" s="23"/>
      <c r="S68" s="20"/>
      <c r="T68" s="21"/>
      <c r="U68" s="4"/>
      <c r="V68" s="4"/>
      <c r="W68" s="4"/>
      <c r="X68" s="4"/>
      <c r="Y68" s="4"/>
      <c r="Z68" s="4"/>
      <c r="AA68" s="4"/>
      <c r="AB68" s="4"/>
      <c r="AC68" s="4"/>
    </row>
    <row r="69" spans="1:29">
      <c r="A69" s="18" t="s">
        <v>27</v>
      </c>
      <c r="B69" s="19">
        <f>IF((C68-B68)*$F$2&lt;=144,(C68-B68)*$F$2,144)</f>
        <v>144</v>
      </c>
      <c r="C69" s="19">
        <f t="shared" ref="C69" si="173">IF((D68-C68)*$F$2&lt;=144,(D68-C68)*$F$2,144)</f>
        <v>144</v>
      </c>
      <c r="D69" s="19">
        <f t="shared" ref="D69" si="174">IF((E68-D68)*$F$2&lt;=144,(E68-D68)*$F$2,144)</f>
        <v>144</v>
      </c>
      <c r="E69" s="19">
        <f t="shared" ref="E69" si="175">IF((F68-E68)*$F$2&lt;=144,(F68-E68)*$F$2,144)</f>
        <v>144</v>
      </c>
      <c r="F69" s="19">
        <f t="shared" ref="F69" si="176">IF((G68-F68)*$F$2&lt;=144,(G68-F68)*$F$2,144)</f>
        <v>144</v>
      </c>
      <c r="G69" s="19">
        <f t="shared" ref="G69" si="177">IF((H68-G68)*$F$2&lt;=144,(H68-G68)*$F$2,144)</f>
        <v>144</v>
      </c>
      <c r="H69" s="19">
        <f t="shared" ref="H69" si="178">IF((I68-H68)*$F$2&lt;=144,(I68-H68)*$F$2,144)</f>
        <v>144</v>
      </c>
      <c r="I69" s="19">
        <f t="shared" ref="I69" si="179">IF((J68-I68)*$F$2&lt;=144,(J68-I68)*$F$2,144)</f>
        <v>144</v>
      </c>
      <c r="J69" s="19">
        <f t="shared" ref="J69" si="180">IF((K68-J68)*$F$2&lt;=144,(K68-J68)*$F$2,144)</f>
        <v>144</v>
      </c>
      <c r="K69" s="19">
        <f t="shared" ref="K69" si="181">IF((L68-K68)*$F$2&lt;=144,(L68-K68)*$F$2,144)</f>
        <v>144</v>
      </c>
      <c r="L69" s="19">
        <f t="shared" ref="L69" si="182">IF((M68-L68)*$F$2&lt;=144,(M68-L68)*$F$2,144)</f>
        <v>144</v>
      </c>
      <c r="M69" s="19">
        <f>IF((M68+$B$3)*$B$2*$F$2&lt;=144,(M68+$B$3)*$B$2*$F$2,144)</f>
        <v>144</v>
      </c>
      <c r="N69" s="21"/>
      <c r="O69" s="21"/>
      <c r="P69" s="21"/>
      <c r="Q69" s="22"/>
      <c r="R69" s="23"/>
      <c r="S69" s="20"/>
      <c r="T69" s="21"/>
      <c r="U69" s="4"/>
      <c r="V69" s="4"/>
      <c r="W69" s="4"/>
      <c r="X69" s="4"/>
      <c r="Y69" s="4"/>
      <c r="Z69" s="4"/>
      <c r="AA69" s="4"/>
      <c r="AB69" s="4"/>
      <c r="AC69" s="4"/>
    </row>
    <row r="70" spans="1:29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>
      <c r="A71" s="18">
        <f>A67+1</f>
        <v>46</v>
      </c>
      <c r="B71" s="18">
        <f t="shared" ref="B71:M71" si="183">B67+100</f>
        <v>203501</v>
      </c>
      <c r="C71" s="18">
        <f t="shared" si="183"/>
        <v>203502</v>
      </c>
      <c r="D71" s="18">
        <f t="shared" si="183"/>
        <v>203503</v>
      </c>
      <c r="E71" s="18">
        <f t="shared" si="183"/>
        <v>203504</v>
      </c>
      <c r="F71" s="18">
        <f t="shared" si="183"/>
        <v>203505</v>
      </c>
      <c r="G71" s="18">
        <f t="shared" si="183"/>
        <v>203506</v>
      </c>
      <c r="H71" s="18">
        <f t="shared" si="183"/>
        <v>203507</v>
      </c>
      <c r="I71" s="18">
        <f t="shared" si="183"/>
        <v>203508</v>
      </c>
      <c r="J71" s="18">
        <f t="shared" si="183"/>
        <v>203509</v>
      </c>
      <c r="K71" s="18">
        <f t="shared" si="183"/>
        <v>203510</v>
      </c>
      <c r="L71" s="18">
        <f t="shared" si="183"/>
        <v>203511</v>
      </c>
      <c r="M71" s="18">
        <f t="shared" si="183"/>
        <v>203512</v>
      </c>
      <c r="N71" s="21">
        <f>M72-B72</f>
        <v>156527.20781985365</v>
      </c>
      <c r="O71" s="21">
        <f>SUM(B73:M73)</f>
        <v>1728</v>
      </c>
      <c r="P71" s="21">
        <f>N71-O71+$F$3</f>
        <v>158999.20781985365</v>
      </c>
      <c r="Q71" s="22" t="str">
        <f>IF(P71&lt;=1950,"A",IF(P71&lt;=3300,"B",IF(P71&lt;=6950,"C",IF(P71&lt;=9000,"D",IF(P71&lt;=18000,"E",IF(P71&lt;=40000,"F","G"))))))</f>
        <v>G</v>
      </c>
      <c r="R71" s="23">
        <f>IF(Q71=$F$4,0,VLOOKUP(Q71,区分ち!$A$2:$B$8,2)-$F$5)</f>
        <v>436.85</v>
      </c>
      <c r="S71" s="20">
        <f>VLOOKUP(Q71,区分ち!$A$2:$C$8,3)</f>
        <v>0.45</v>
      </c>
      <c r="T71" s="21">
        <f>(P71-$F$3)*S71</f>
        <v>69659.643518934143</v>
      </c>
      <c r="U71" s="4"/>
      <c r="V71" s="4"/>
      <c r="W71" s="4"/>
      <c r="X71" s="4"/>
      <c r="Y71" s="4"/>
      <c r="Z71" s="4"/>
      <c r="AA71" s="4"/>
      <c r="AB71" s="4"/>
      <c r="AC71" s="4"/>
    </row>
    <row r="72" spans="1:29">
      <c r="A72" s="18" t="s">
        <v>26</v>
      </c>
      <c r="B72" s="19">
        <f>(M68-T67-O67+$B$3)*(1+$B$2)</f>
        <v>174248.53504151592</v>
      </c>
      <c r="C72" s="19">
        <f>(B72+$B$3)*(1+$B$2)</f>
        <v>184703.44714400687</v>
      </c>
      <c r="D72" s="19">
        <f t="shared" ref="D72:M72" si="184">(C72+$B$3)*(1+$B$2)</f>
        <v>195785.6539726473</v>
      </c>
      <c r="E72" s="19">
        <f t="shared" si="184"/>
        <v>207532.79321100615</v>
      </c>
      <c r="F72" s="19">
        <f t="shared" si="184"/>
        <v>219984.76080366652</v>
      </c>
      <c r="G72" s="19">
        <f t="shared" si="184"/>
        <v>233183.84645188652</v>
      </c>
      <c r="H72" s="19">
        <f t="shared" si="184"/>
        <v>247174.87723899973</v>
      </c>
      <c r="I72" s="19">
        <f t="shared" si="184"/>
        <v>262005.36987333972</v>
      </c>
      <c r="J72" s="19">
        <f t="shared" si="184"/>
        <v>277725.69206574012</v>
      </c>
      <c r="K72" s="19">
        <f t="shared" si="184"/>
        <v>294389.23358968453</v>
      </c>
      <c r="L72" s="19">
        <f t="shared" si="184"/>
        <v>312052.58760506561</v>
      </c>
      <c r="M72" s="19">
        <f t="shared" si="184"/>
        <v>330775.74286136957</v>
      </c>
      <c r="N72" s="21"/>
      <c r="O72" s="21"/>
      <c r="P72" s="21"/>
      <c r="Q72" s="22"/>
      <c r="R72" s="23"/>
      <c r="S72" s="20"/>
      <c r="T72" s="21"/>
      <c r="U72" s="4"/>
      <c r="V72" s="4"/>
      <c r="W72" s="4"/>
      <c r="X72" s="4"/>
      <c r="Y72" s="4"/>
      <c r="Z72" s="4"/>
      <c r="AA72" s="4"/>
      <c r="AB72" s="4"/>
      <c r="AC72" s="4"/>
    </row>
    <row r="73" spans="1:29">
      <c r="A73" s="18" t="s">
        <v>27</v>
      </c>
      <c r="B73" s="19">
        <f>IF((C72-B72)*$F$2&lt;=144,(C72-B72)*$F$2,144)</f>
        <v>144</v>
      </c>
      <c r="C73" s="19">
        <f t="shared" ref="C73" si="185">IF((D72-C72)*$F$2&lt;=144,(D72-C72)*$F$2,144)</f>
        <v>144</v>
      </c>
      <c r="D73" s="19">
        <f t="shared" ref="D73" si="186">IF((E72-D72)*$F$2&lt;=144,(E72-D72)*$F$2,144)</f>
        <v>144</v>
      </c>
      <c r="E73" s="19">
        <f t="shared" ref="E73" si="187">IF((F72-E72)*$F$2&lt;=144,(F72-E72)*$F$2,144)</f>
        <v>144</v>
      </c>
      <c r="F73" s="19">
        <f t="shared" ref="F73" si="188">IF((G72-F72)*$F$2&lt;=144,(G72-F72)*$F$2,144)</f>
        <v>144</v>
      </c>
      <c r="G73" s="19">
        <f t="shared" ref="G73" si="189">IF((H72-G72)*$F$2&lt;=144,(H72-G72)*$F$2,144)</f>
        <v>144</v>
      </c>
      <c r="H73" s="19">
        <f t="shared" ref="H73" si="190">IF((I72-H72)*$F$2&lt;=144,(I72-H72)*$F$2,144)</f>
        <v>144</v>
      </c>
      <c r="I73" s="19">
        <f t="shared" ref="I73" si="191">IF((J72-I72)*$F$2&lt;=144,(J72-I72)*$F$2,144)</f>
        <v>144</v>
      </c>
      <c r="J73" s="19">
        <f t="shared" ref="J73" si="192">IF((K72-J72)*$F$2&lt;=144,(K72-J72)*$F$2,144)</f>
        <v>144</v>
      </c>
      <c r="K73" s="19">
        <f t="shared" ref="K73" si="193">IF((L72-K72)*$F$2&lt;=144,(L72-K72)*$F$2,144)</f>
        <v>144</v>
      </c>
      <c r="L73" s="19">
        <f t="shared" ref="L73" si="194">IF((M72-L72)*$F$2&lt;=144,(M72-L72)*$F$2,144)</f>
        <v>144</v>
      </c>
      <c r="M73" s="19">
        <f>IF((M72+$B$3)*$B$2*$F$2&lt;=144,(M72+$B$3)*$B$2*$F$2,144)</f>
        <v>144</v>
      </c>
      <c r="N73" s="21"/>
      <c r="O73" s="21"/>
      <c r="P73" s="21"/>
      <c r="Q73" s="22"/>
      <c r="R73" s="23"/>
      <c r="S73" s="20"/>
      <c r="T73" s="21"/>
      <c r="U73" s="4"/>
      <c r="V73" s="4"/>
      <c r="W73" s="4"/>
      <c r="X73" s="4"/>
      <c r="Y73" s="4"/>
      <c r="Z73" s="4"/>
      <c r="AA73" s="4"/>
      <c r="AB73" s="4"/>
      <c r="AC73" s="4"/>
    </row>
    <row r="74" spans="1:29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>
      <c r="A75" s="18">
        <f>A71+1</f>
        <v>47</v>
      </c>
      <c r="B75" s="18">
        <f t="shared" ref="B75:M75" si="195">B71+100</f>
        <v>203601</v>
      </c>
      <c r="C75" s="18">
        <f t="shared" si="195"/>
        <v>203602</v>
      </c>
      <c r="D75" s="18">
        <f t="shared" si="195"/>
        <v>203603</v>
      </c>
      <c r="E75" s="18">
        <f t="shared" si="195"/>
        <v>203604</v>
      </c>
      <c r="F75" s="18">
        <f t="shared" si="195"/>
        <v>203605</v>
      </c>
      <c r="G75" s="18">
        <f t="shared" si="195"/>
        <v>203606</v>
      </c>
      <c r="H75" s="18">
        <f t="shared" si="195"/>
        <v>203607</v>
      </c>
      <c r="I75" s="18">
        <f t="shared" si="195"/>
        <v>203608</v>
      </c>
      <c r="J75" s="18">
        <f t="shared" si="195"/>
        <v>203609</v>
      </c>
      <c r="K75" s="18">
        <f t="shared" si="195"/>
        <v>203610</v>
      </c>
      <c r="L75" s="18">
        <f t="shared" si="195"/>
        <v>203611</v>
      </c>
      <c r="M75" s="18">
        <f t="shared" si="195"/>
        <v>203612</v>
      </c>
      <c r="N75" s="21">
        <f>M76-B76</f>
        <v>246988.43302999641</v>
      </c>
      <c r="O75" s="21">
        <f>SUM(B77:M77)</f>
        <v>1728</v>
      </c>
      <c r="P75" s="21">
        <f>N75-O75+$F$3</f>
        <v>249460.43302999641</v>
      </c>
      <c r="Q75" s="22" t="str">
        <f>IF(P75&lt;=1950,"A",IF(P75&lt;=3300,"B",IF(P75&lt;=6950,"C",IF(P75&lt;=9000,"D",IF(P75&lt;=18000,"E",IF(P75&lt;=40000,"F","G"))))))</f>
        <v>G</v>
      </c>
      <c r="R75" s="23">
        <f>IF(Q75=$F$4,0,VLOOKUP(Q75,区分ち!$A$2:$B$8,2)-$F$5)</f>
        <v>436.85</v>
      </c>
      <c r="S75" s="20">
        <f>VLOOKUP(Q75,区分ち!$A$2:$C$8,3)</f>
        <v>0.45</v>
      </c>
      <c r="T75" s="21">
        <f>(P75-$F$3)*S75</f>
        <v>110367.19486349839</v>
      </c>
      <c r="U75" s="4"/>
      <c r="V75" s="4"/>
      <c r="W75" s="4"/>
      <c r="X75" s="4"/>
      <c r="Y75" s="4"/>
      <c r="Z75" s="4"/>
      <c r="AA75" s="4"/>
      <c r="AB75" s="4"/>
      <c r="AC75" s="4"/>
    </row>
    <row r="76" spans="1:29">
      <c r="A76" s="18" t="s">
        <v>26</v>
      </c>
      <c r="B76" s="19">
        <f>(M72-T71-O71+$B$3)*(1+$B$2)</f>
        <v>274951.38530298154</v>
      </c>
      <c r="C76" s="19">
        <f>(B76+$B$3)*(1+$B$2)</f>
        <v>291448.46842116042</v>
      </c>
      <c r="D76" s="19">
        <f t="shared" ref="D76:M76" si="196">(C76+$B$3)*(1+$B$2)</f>
        <v>308935.37652643007</v>
      </c>
      <c r="E76" s="19">
        <f t="shared" si="196"/>
        <v>327471.49911801587</v>
      </c>
      <c r="F76" s="19">
        <f t="shared" si="196"/>
        <v>347119.78906509682</v>
      </c>
      <c r="G76" s="19">
        <f t="shared" si="196"/>
        <v>367946.97640900267</v>
      </c>
      <c r="H76" s="19">
        <f t="shared" si="196"/>
        <v>390023.79499354283</v>
      </c>
      <c r="I76" s="19">
        <f t="shared" si="196"/>
        <v>413425.2226931554</v>
      </c>
      <c r="J76" s="19">
        <f t="shared" si="196"/>
        <v>438230.73605474475</v>
      </c>
      <c r="K76" s="19">
        <f t="shared" si="196"/>
        <v>464524.58021802944</v>
      </c>
      <c r="L76" s="19">
        <f t="shared" si="196"/>
        <v>492396.05503111123</v>
      </c>
      <c r="M76" s="19">
        <f t="shared" si="196"/>
        <v>521939.81833297794</v>
      </c>
      <c r="N76" s="21"/>
      <c r="O76" s="21"/>
      <c r="P76" s="21"/>
      <c r="Q76" s="22"/>
      <c r="R76" s="23"/>
      <c r="S76" s="20"/>
      <c r="T76" s="21"/>
      <c r="U76" s="4"/>
      <c r="V76" s="4"/>
      <c r="W76" s="4"/>
      <c r="X76" s="4"/>
      <c r="Y76" s="4"/>
      <c r="Z76" s="4"/>
      <c r="AA76" s="4"/>
      <c r="AB76" s="4"/>
      <c r="AC76" s="4"/>
    </row>
    <row r="77" spans="1:29">
      <c r="A77" s="18" t="s">
        <v>27</v>
      </c>
      <c r="B77" s="19">
        <f>IF((C76-B76)*$F$2&lt;=144,(C76-B76)*$F$2,144)</f>
        <v>144</v>
      </c>
      <c r="C77" s="19">
        <f t="shared" ref="C77" si="197">IF((D76-C76)*$F$2&lt;=144,(D76-C76)*$F$2,144)</f>
        <v>144</v>
      </c>
      <c r="D77" s="19">
        <f t="shared" ref="D77" si="198">IF((E76-D76)*$F$2&lt;=144,(E76-D76)*$F$2,144)</f>
        <v>144</v>
      </c>
      <c r="E77" s="19">
        <f t="shared" ref="E77" si="199">IF((F76-E76)*$F$2&lt;=144,(F76-E76)*$F$2,144)</f>
        <v>144</v>
      </c>
      <c r="F77" s="19">
        <f t="shared" ref="F77" si="200">IF((G76-F76)*$F$2&lt;=144,(G76-F76)*$F$2,144)</f>
        <v>144</v>
      </c>
      <c r="G77" s="19">
        <f t="shared" ref="G77" si="201">IF((H76-G76)*$F$2&lt;=144,(H76-G76)*$F$2,144)</f>
        <v>144</v>
      </c>
      <c r="H77" s="19">
        <f t="shared" ref="H77" si="202">IF((I76-H76)*$F$2&lt;=144,(I76-H76)*$F$2,144)</f>
        <v>144</v>
      </c>
      <c r="I77" s="19">
        <f t="shared" ref="I77" si="203">IF((J76-I76)*$F$2&lt;=144,(J76-I76)*$F$2,144)</f>
        <v>144</v>
      </c>
      <c r="J77" s="19">
        <f t="shared" ref="J77" si="204">IF((K76-J76)*$F$2&lt;=144,(K76-J76)*$F$2,144)</f>
        <v>144</v>
      </c>
      <c r="K77" s="19">
        <f t="shared" ref="K77" si="205">IF((L76-K76)*$F$2&lt;=144,(L76-K76)*$F$2,144)</f>
        <v>144</v>
      </c>
      <c r="L77" s="19">
        <f t="shared" ref="L77" si="206">IF((M76-L76)*$F$2&lt;=144,(M76-L76)*$F$2,144)</f>
        <v>144</v>
      </c>
      <c r="M77" s="19">
        <f>IF((M76+$B$3)*$B$2*$F$2&lt;=144,(M76+$B$3)*$B$2*$F$2,144)</f>
        <v>144</v>
      </c>
      <c r="N77" s="21"/>
      <c r="O77" s="21"/>
      <c r="P77" s="21"/>
      <c r="Q77" s="22"/>
      <c r="R77" s="23"/>
      <c r="S77" s="20"/>
      <c r="T77" s="21"/>
      <c r="U77" s="4"/>
      <c r="V77" s="4"/>
      <c r="W77" s="4"/>
      <c r="X77" s="4"/>
      <c r="Y77" s="4"/>
      <c r="Z77" s="4"/>
      <c r="AA77" s="4"/>
      <c r="AB77" s="4"/>
      <c r="AC77" s="4"/>
    </row>
    <row r="78" spans="1:29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>
      <c r="A79" s="18">
        <f>A75+1</f>
        <v>48</v>
      </c>
      <c r="B79" s="18">
        <f t="shared" ref="B79:M79" si="207">B75+100</f>
        <v>203701</v>
      </c>
      <c r="C79" s="18">
        <f t="shared" si="207"/>
        <v>203702</v>
      </c>
      <c r="D79" s="18">
        <f t="shared" si="207"/>
        <v>203703</v>
      </c>
      <c r="E79" s="18">
        <f t="shared" si="207"/>
        <v>203704</v>
      </c>
      <c r="F79" s="18">
        <f t="shared" si="207"/>
        <v>203705</v>
      </c>
      <c r="G79" s="18">
        <f t="shared" si="207"/>
        <v>203706</v>
      </c>
      <c r="H79" s="18">
        <f t="shared" si="207"/>
        <v>203707</v>
      </c>
      <c r="I79" s="18">
        <f t="shared" si="207"/>
        <v>203708</v>
      </c>
      <c r="J79" s="18">
        <f t="shared" si="207"/>
        <v>203709</v>
      </c>
      <c r="K79" s="18">
        <f t="shared" si="207"/>
        <v>203710</v>
      </c>
      <c r="L79" s="18">
        <f t="shared" si="207"/>
        <v>203711</v>
      </c>
      <c r="M79" s="18">
        <f t="shared" si="207"/>
        <v>203712</v>
      </c>
      <c r="N79" s="21">
        <f>M80-B80</f>
        <v>390252.60446840845</v>
      </c>
      <c r="O79" s="21">
        <f>SUM(B81:M81)</f>
        <v>1728</v>
      </c>
      <c r="P79" s="21">
        <f>N79-O79+$F$3</f>
        <v>392724.60446840845</v>
      </c>
      <c r="Q79" s="22" t="str">
        <f>IF(P79&lt;=1950,"A",IF(P79&lt;=3300,"B",IF(P79&lt;=6950,"C",IF(P79&lt;=9000,"D",IF(P79&lt;=18000,"E",IF(P79&lt;=40000,"F","G"))))))</f>
        <v>G</v>
      </c>
      <c r="R79" s="23">
        <f>IF(Q79=$F$4,0,VLOOKUP(Q79,区分ち!$A$2:$B$8,2)-$F$5)</f>
        <v>436.85</v>
      </c>
      <c r="S79" s="20">
        <f>VLOOKUP(Q79,区分ち!$A$2:$C$8,3)</f>
        <v>0.45</v>
      </c>
      <c r="T79" s="21">
        <f>(P79-$F$3)*S79</f>
        <v>174836.0720107838</v>
      </c>
      <c r="U79" s="4"/>
      <c r="V79" s="4"/>
      <c r="W79" s="4"/>
      <c r="X79" s="4"/>
      <c r="Y79" s="4"/>
      <c r="Z79" s="4"/>
      <c r="AA79" s="4"/>
      <c r="AB79" s="4"/>
      <c r="AC79" s="4"/>
    </row>
    <row r="80" spans="1:29">
      <c r="A80" s="18" t="s">
        <v>26</v>
      </c>
      <c r="B80" s="19">
        <f>(M76-T75-O75+$B$3)*(1+$B$2)</f>
        <v>434435.30087764835</v>
      </c>
      <c r="C80" s="19">
        <f>(B80+$B$3)*(1+$B$2)</f>
        <v>460501.41893030726</v>
      </c>
      <c r="D80" s="19">
        <f t="shared" ref="D80:M80" si="208">(C80+$B$3)*(1+$B$2)</f>
        <v>488131.50406612572</v>
      </c>
      <c r="E80" s="19">
        <f t="shared" si="208"/>
        <v>517419.39431009331</v>
      </c>
      <c r="F80" s="19">
        <f t="shared" si="208"/>
        <v>548464.55796869891</v>
      </c>
      <c r="G80" s="19">
        <f t="shared" si="208"/>
        <v>581372.43144682085</v>
      </c>
      <c r="H80" s="19">
        <f t="shared" si="208"/>
        <v>616254.77733363013</v>
      </c>
      <c r="I80" s="19">
        <f t="shared" si="208"/>
        <v>653230.06397364801</v>
      </c>
      <c r="J80" s="19">
        <f t="shared" si="208"/>
        <v>692423.86781206692</v>
      </c>
      <c r="K80" s="19">
        <f t="shared" si="208"/>
        <v>733969.29988079099</v>
      </c>
      <c r="L80" s="19">
        <f t="shared" si="208"/>
        <v>778007.45787363849</v>
      </c>
      <c r="M80" s="19">
        <f t="shared" si="208"/>
        <v>824687.9053460568</v>
      </c>
      <c r="N80" s="21"/>
      <c r="O80" s="21"/>
      <c r="P80" s="21"/>
      <c r="Q80" s="22"/>
      <c r="R80" s="23"/>
      <c r="S80" s="20"/>
      <c r="T80" s="21"/>
      <c r="U80" s="4"/>
      <c r="V80" s="4"/>
      <c r="W80" s="4"/>
      <c r="X80" s="4"/>
      <c r="Y80" s="4"/>
      <c r="Z80" s="4"/>
      <c r="AA80" s="4"/>
      <c r="AB80" s="4"/>
      <c r="AC80" s="4"/>
    </row>
    <row r="81" spans="1:29">
      <c r="A81" s="18" t="s">
        <v>27</v>
      </c>
      <c r="B81" s="19">
        <f>IF((C80-B80)*$F$2&lt;=144,(C80-B80)*$F$2,144)</f>
        <v>144</v>
      </c>
      <c r="C81" s="19">
        <f t="shared" ref="C81" si="209">IF((D80-C80)*$F$2&lt;=144,(D80-C80)*$F$2,144)</f>
        <v>144</v>
      </c>
      <c r="D81" s="19">
        <f t="shared" ref="D81" si="210">IF((E80-D80)*$F$2&lt;=144,(E80-D80)*$F$2,144)</f>
        <v>144</v>
      </c>
      <c r="E81" s="19">
        <f t="shared" ref="E81" si="211">IF((F80-E80)*$F$2&lt;=144,(F80-E80)*$F$2,144)</f>
        <v>144</v>
      </c>
      <c r="F81" s="19">
        <f t="shared" ref="F81" si="212">IF((G80-F80)*$F$2&lt;=144,(G80-F80)*$F$2,144)</f>
        <v>144</v>
      </c>
      <c r="G81" s="19">
        <f t="shared" ref="G81" si="213">IF((H80-G80)*$F$2&lt;=144,(H80-G80)*$F$2,144)</f>
        <v>144</v>
      </c>
      <c r="H81" s="19">
        <f t="shared" ref="H81" si="214">IF((I80-H80)*$F$2&lt;=144,(I80-H80)*$F$2,144)</f>
        <v>144</v>
      </c>
      <c r="I81" s="19">
        <f t="shared" ref="I81" si="215">IF((J80-I80)*$F$2&lt;=144,(J80-I80)*$F$2,144)</f>
        <v>144</v>
      </c>
      <c r="J81" s="19">
        <f t="shared" ref="J81" si="216">IF((K80-J80)*$F$2&lt;=144,(K80-J80)*$F$2,144)</f>
        <v>144</v>
      </c>
      <c r="K81" s="19">
        <f t="shared" ref="K81" si="217">IF((L80-K80)*$F$2&lt;=144,(L80-K80)*$F$2,144)</f>
        <v>144</v>
      </c>
      <c r="L81" s="19">
        <f t="shared" ref="L81" si="218">IF((M80-L80)*$F$2&lt;=144,(M80-L80)*$F$2,144)</f>
        <v>144</v>
      </c>
      <c r="M81" s="19">
        <f>IF((M80+$B$3)*$B$2*$F$2&lt;=144,(M80+$B$3)*$B$2*$F$2,144)</f>
        <v>144</v>
      </c>
      <c r="N81" s="21"/>
      <c r="O81" s="21"/>
      <c r="P81" s="21"/>
      <c r="Q81" s="22"/>
      <c r="R81" s="23"/>
      <c r="S81" s="20"/>
      <c r="T81" s="21"/>
      <c r="U81" s="4"/>
      <c r="V81" s="4"/>
      <c r="W81" s="4"/>
      <c r="X81" s="4"/>
      <c r="Y81" s="4"/>
      <c r="Z81" s="4"/>
      <c r="AA81" s="4"/>
      <c r="AB81" s="4"/>
      <c r="AC81" s="4"/>
    </row>
    <row r="82" spans="1:29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>
      <c r="A83" s="18">
        <f>A79+1</f>
        <v>49</v>
      </c>
      <c r="B83" s="18">
        <f t="shared" ref="B83:M83" si="219">B79+100</f>
        <v>203801</v>
      </c>
      <c r="C83" s="18">
        <f t="shared" si="219"/>
        <v>203802</v>
      </c>
      <c r="D83" s="18">
        <f t="shared" si="219"/>
        <v>203803</v>
      </c>
      <c r="E83" s="18">
        <f t="shared" si="219"/>
        <v>203804</v>
      </c>
      <c r="F83" s="18">
        <f t="shared" si="219"/>
        <v>203805</v>
      </c>
      <c r="G83" s="18">
        <f t="shared" si="219"/>
        <v>203806</v>
      </c>
      <c r="H83" s="18">
        <f t="shared" si="219"/>
        <v>203807</v>
      </c>
      <c r="I83" s="18">
        <f t="shared" si="219"/>
        <v>203808</v>
      </c>
      <c r="J83" s="18">
        <f t="shared" si="219"/>
        <v>203809</v>
      </c>
      <c r="K83" s="18">
        <f t="shared" si="219"/>
        <v>203810</v>
      </c>
      <c r="L83" s="18">
        <f t="shared" si="219"/>
        <v>203811</v>
      </c>
      <c r="M83" s="18">
        <f t="shared" si="219"/>
        <v>203812</v>
      </c>
      <c r="N83" s="21">
        <f>M84-B84</f>
        <v>617141.22741437994</v>
      </c>
      <c r="O83" s="21">
        <f>SUM(B85:M85)</f>
        <v>1728</v>
      </c>
      <c r="P83" s="21">
        <f>N83-O83+$F$3</f>
        <v>619613.22741437994</v>
      </c>
      <c r="Q83" s="22" t="str">
        <f>IF(P83&lt;=1950,"A",IF(P83&lt;=3300,"B",IF(P83&lt;=6950,"C",IF(P83&lt;=9000,"D",IF(P83&lt;=18000,"E",IF(P83&lt;=40000,"F","G"))))))</f>
        <v>G</v>
      </c>
      <c r="R83" s="23">
        <f>IF(Q83=$F$4,0,VLOOKUP(Q83,区分ち!$A$2:$B$8,2)-$F$5)</f>
        <v>436.85</v>
      </c>
      <c r="S83" s="20">
        <f>VLOOKUP(Q83,区分ち!$A$2:$C$8,3)</f>
        <v>0.45</v>
      </c>
      <c r="T83" s="21">
        <f>(P83-$F$3)*S83</f>
        <v>276935.952336471</v>
      </c>
      <c r="U83" s="4"/>
      <c r="V83" s="4"/>
      <c r="W83" s="4"/>
      <c r="X83" s="4"/>
      <c r="Y83" s="4"/>
      <c r="Z83" s="4"/>
      <c r="AA83" s="4"/>
      <c r="AB83" s="4"/>
      <c r="AC83" s="4"/>
    </row>
    <row r="84" spans="1:29">
      <c r="A84" s="18" t="s">
        <v>26</v>
      </c>
      <c r="B84" s="19">
        <f>(M80-T79-O79+$B$3)*(1+$B$2)</f>
        <v>687011.26333538943</v>
      </c>
      <c r="C84" s="19">
        <f>(B84+$B$3)*(1+$B$2)</f>
        <v>728231.9391355128</v>
      </c>
      <c r="D84" s="19">
        <f t="shared" ref="D84:M84" si="220">(C84+$B$3)*(1+$B$2)</f>
        <v>771925.85548364359</v>
      </c>
      <c r="E84" s="19">
        <f t="shared" si="220"/>
        <v>818241.40681266226</v>
      </c>
      <c r="F84" s="19">
        <f t="shared" si="220"/>
        <v>867335.891221422</v>
      </c>
      <c r="G84" s="19">
        <f t="shared" si="220"/>
        <v>919376.04469470738</v>
      </c>
      <c r="H84" s="19">
        <f t="shared" si="220"/>
        <v>974538.6073763899</v>
      </c>
      <c r="I84" s="19">
        <f t="shared" si="220"/>
        <v>1033010.9238189734</v>
      </c>
      <c r="J84" s="19">
        <f t="shared" si="220"/>
        <v>1094991.5792481119</v>
      </c>
      <c r="K84" s="19">
        <f t="shared" si="220"/>
        <v>1160691.0740029986</v>
      </c>
      <c r="L84" s="19">
        <f t="shared" si="220"/>
        <v>1230332.5384431786</v>
      </c>
      <c r="M84" s="19">
        <f t="shared" si="220"/>
        <v>1304152.4907497694</v>
      </c>
      <c r="N84" s="21"/>
      <c r="O84" s="21"/>
      <c r="P84" s="21"/>
      <c r="Q84" s="22"/>
      <c r="R84" s="23"/>
      <c r="S84" s="20"/>
      <c r="T84" s="21"/>
      <c r="U84" s="4"/>
      <c r="V84" s="4"/>
      <c r="W84" s="4"/>
      <c r="X84" s="4"/>
      <c r="Y84" s="4"/>
      <c r="Z84" s="4"/>
      <c r="AA84" s="4"/>
      <c r="AB84" s="4"/>
      <c r="AC84" s="4"/>
    </row>
    <row r="85" spans="1:29">
      <c r="A85" s="18" t="s">
        <v>27</v>
      </c>
      <c r="B85" s="19">
        <f>IF((C84-B84)*$F$2&lt;=144,(C84-B84)*$F$2,144)</f>
        <v>144</v>
      </c>
      <c r="C85" s="19">
        <f t="shared" ref="C85" si="221">IF((D84-C84)*$F$2&lt;=144,(D84-C84)*$F$2,144)</f>
        <v>144</v>
      </c>
      <c r="D85" s="19">
        <f t="shared" ref="D85" si="222">IF((E84-D84)*$F$2&lt;=144,(E84-D84)*$F$2,144)</f>
        <v>144</v>
      </c>
      <c r="E85" s="19">
        <f t="shared" ref="E85" si="223">IF((F84-E84)*$F$2&lt;=144,(F84-E84)*$F$2,144)</f>
        <v>144</v>
      </c>
      <c r="F85" s="19">
        <f t="shared" ref="F85" si="224">IF((G84-F84)*$F$2&lt;=144,(G84-F84)*$F$2,144)</f>
        <v>144</v>
      </c>
      <c r="G85" s="19">
        <f t="shared" ref="G85" si="225">IF((H84-G84)*$F$2&lt;=144,(H84-G84)*$F$2,144)</f>
        <v>144</v>
      </c>
      <c r="H85" s="19">
        <f t="shared" ref="H85" si="226">IF((I84-H84)*$F$2&lt;=144,(I84-H84)*$F$2,144)</f>
        <v>144</v>
      </c>
      <c r="I85" s="19">
        <f t="shared" ref="I85" si="227">IF((J84-I84)*$F$2&lt;=144,(J84-I84)*$F$2,144)</f>
        <v>144</v>
      </c>
      <c r="J85" s="19">
        <f t="shared" ref="J85" si="228">IF((K84-J84)*$F$2&lt;=144,(K84-J84)*$F$2,144)</f>
        <v>144</v>
      </c>
      <c r="K85" s="19">
        <f t="shared" ref="K85" si="229">IF((L84-K84)*$F$2&lt;=144,(L84-K84)*$F$2,144)</f>
        <v>144</v>
      </c>
      <c r="L85" s="19">
        <f t="shared" ref="L85" si="230">IF((M84-L84)*$F$2&lt;=144,(M84-L84)*$F$2,144)</f>
        <v>144</v>
      </c>
      <c r="M85" s="19">
        <f>IF((M84+$B$3)*$B$2*$F$2&lt;=144,(M84+$B$3)*$B$2*$F$2,144)</f>
        <v>144</v>
      </c>
      <c r="N85" s="21"/>
      <c r="O85" s="21"/>
      <c r="P85" s="21"/>
      <c r="Q85" s="22"/>
      <c r="R85" s="23"/>
      <c r="S85" s="20"/>
      <c r="T85" s="21"/>
      <c r="U85" s="4"/>
      <c r="V85" s="4"/>
      <c r="W85" s="4"/>
      <c r="X85" s="4"/>
      <c r="Y85" s="4"/>
      <c r="Z85" s="4"/>
      <c r="AA85" s="4"/>
      <c r="AB85" s="4"/>
      <c r="AC85" s="4"/>
    </row>
    <row r="86" spans="1:29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>
      <c r="A87" s="18">
        <f>A83+1</f>
        <v>50</v>
      </c>
      <c r="B87" s="18">
        <f t="shared" ref="B87:M87" si="231">B83+100</f>
        <v>203901</v>
      </c>
      <c r="C87" s="18">
        <f t="shared" si="231"/>
        <v>203902</v>
      </c>
      <c r="D87" s="18">
        <f t="shared" si="231"/>
        <v>203903</v>
      </c>
      <c r="E87" s="18">
        <f t="shared" si="231"/>
        <v>203904</v>
      </c>
      <c r="F87" s="18">
        <f t="shared" si="231"/>
        <v>203905</v>
      </c>
      <c r="G87" s="18">
        <f t="shared" si="231"/>
        <v>203906</v>
      </c>
      <c r="H87" s="18">
        <f t="shared" si="231"/>
        <v>203907</v>
      </c>
      <c r="I87" s="18">
        <f t="shared" si="231"/>
        <v>203908</v>
      </c>
      <c r="J87" s="18">
        <f t="shared" si="231"/>
        <v>203909</v>
      </c>
      <c r="K87" s="18">
        <f t="shared" si="231"/>
        <v>203910</v>
      </c>
      <c r="L87" s="18">
        <f t="shared" si="231"/>
        <v>203911</v>
      </c>
      <c r="M87" s="18">
        <f t="shared" si="231"/>
        <v>203912</v>
      </c>
      <c r="N87" s="21">
        <f>M88-B88</f>
        <v>976466.56818493898</v>
      </c>
      <c r="O87" s="21">
        <f>SUM(B89:M89)</f>
        <v>1728</v>
      </c>
      <c r="P87" s="21">
        <f>N87-O87+$F$3</f>
        <v>978938.56818493898</v>
      </c>
      <c r="Q87" s="22" t="str">
        <f>IF(P87&lt;=1950,"A",IF(P87&lt;=3300,"B",IF(P87&lt;=6950,"C",IF(P87&lt;=9000,"D",IF(P87&lt;=18000,"E",IF(P87&lt;=40000,"F","G"))))))</f>
        <v>G</v>
      </c>
      <c r="R87" s="23">
        <f>IF(Q87=$F$4,0,VLOOKUP(Q87,区分ち!$A$2:$B$8,2)-$F$5)</f>
        <v>436.85</v>
      </c>
      <c r="S87" s="20">
        <f>VLOOKUP(Q87,区分ち!$A$2:$C$8,3)</f>
        <v>0.45</v>
      </c>
      <c r="T87" s="21">
        <f>(P87-$F$3)*S87</f>
        <v>438632.35568322253</v>
      </c>
      <c r="U87" s="4"/>
      <c r="V87" s="4"/>
      <c r="W87" s="4"/>
      <c r="X87" s="4"/>
      <c r="Y87" s="4"/>
      <c r="Z87" s="4"/>
      <c r="AA87" s="4"/>
      <c r="AB87" s="4"/>
      <c r="AC87" s="4"/>
    </row>
    <row r="88" spans="1:29">
      <c r="A88" s="18" t="s">
        <v>26</v>
      </c>
      <c r="B88" s="19">
        <f>(M84-T83-O83+$B$3)*(1+$B$2)</f>
        <v>1087017.8507180964</v>
      </c>
      <c r="C88" s="19">
        <f>(B88+$B$3)*(1+$B$2)</f>
        <v>1152238.9217611821</v>
      </c>
      <c r="D88" s="19">
        <f t="shared" ref="D88:M88" si="232">(C88+$B$3)*(1+$B$2)</f>
        <v>1221373.2570668531</v>
      </c>
      <c r="E88" s="19">
        <f t="shared" si="232"/>
        <v>1294655.6524908643</v>
      </c>
      <c r="F88" s="19">
        <f t="shared" si="232"/>
        <v>1372334.9916403161</v>
      </c>
      <c r="G88" s="19">
        <f t="shared" si="232"/>
        <v>1454675.0911387352</v>
      </c>
      <c r="H88" s="19">
        <f t="shared" si="232"/>
        <v>1541955.5966070595</v>
      </c>
      <c r="I88" s="19">
        <f t="shared" si="232"/>
        <v>1634472.9324034832</v>
      </c>
      <c r="J88" s="19">
        <f t="shared" si="232"/>
        <v>1732541.3083476922</v>
      </c>
      <c r="K88" s="19">
        <f t="shared" si="232"/>
        <v>1836493.7868485539</v>
      </c>
      <c r="L88" s="19">
        <f t="shared" si="232"/>
        <v>1946683.4140594671</v>
      </c>
      <c r="M88" s="19">
        <f t="shared" si="232"/>
        <v>2063484.4189030353</v>
      </c>
      <c r="N88" s="21"/>
      <c r="O88" s="21"/>
      <c r="P88" s="21"/>
      <c r="Q88" s="22"/>
      <c r="R88" s="23"/>
      <c r="S88" s="20"/>
      <c r="T88" s="21"/>
      <c r="U88" s="4"/>
      <c r="V88" s="4"/>
      <c r="W88" s="4"/>
      <c r="X88" s="4"/>
      <c r="Y88" s="4"/>
      <c r="Z88" s="4"/>
      <c r="AA88" s="4"/>
      <c r="AB88" s="4"/>
      <c r="AC88" s="4"/>
    </row>
    <row r="89" spans="1:29">
      <c r="A89" s="18" t="s">
        <v>27</v>
      </c>
      <c r="B89" s="19">
        <f>IF((C88-B88)*$F$2&lt;=144,(C88-B88)*$F$2,144)</f>
        <v>144</v>
      </c>
      <c r="C89" s="19">
        <f t="shared" ref="C89" si="233">IF((D88-C88)*$F$2&lt;=144,(D88-C88)*$F$2,144)</f>
        <v>144</v>
      </c>
      <c r="D89" s="19">
        <f t="shared" ref="D89" si="234">IF((E88-D88)*$F$2&lt;=144,(E88-D88)*$F$2,144)</f>
        <v>144</v>
      </c>
      <c r="E89" s="19">
        <f t="shared" ref="E89" si="235">IF((F88-E88)*$F$2&lt;=144,(F88-E88)*$F$2,144)</f>
        <v>144</v>
      </c>
      <c r="F89" s="19">
        <f t="shared" ref="F89" si="236">IF((G88-F88)*$F$2&lt;=144,(G88-F88)*$F$2,144)</f>
        <v>144</v>
      </c>
      <c r="G89" s="19">
        <f t="shared" ref="G89" si="237">IF((H88-G88)*$F$2&lt;=144,(H88-G88)*$F$2,144)</f>
        <v>144</v>
      </c>
      <c r="H89" s="19">
        <f t="shared" ref="H89" si="238">IF((I88-H88)*$F$2&lt;=144,(I88-H88)*$F$2,144)</f>
        <v>144</v>
      </c>
      <c r="I89" s="19">
        <f t="shared" ref="I89" si="239">IF((J88-I88)*$F$2&lt;=144,(J88-I88)*$F$2,144)</f>
        <v>144</v>
      </c>
      <c r="J89" s="19">
        <f t="shared" ref="J89" si="240">IF((K88-J88)*$F$2&lt;=144,(K88-J88)*$F$2,144)</f>
        <v>144</v>
      </c>
      <c r="K89" s="19">
        <f t="shared" ref="K89" si="241">IF((L88-K88)*$F$2&lt;=144,(L88-K88)*$F$2,144)</f>
        <v>144</v>
      </c>
      <c r="L89" s="19">
        <f t="shared" ref="L89" si="242">IF((M88-L88)*$F$2&lt;=144,(M88-L88)*$F$2,144)</f>
        <v>144</v>
      </c>
      <c r="M89" s="19">
        <f>IF((M88+$B$3)*$B$2*$F$2&lt;=144,(M88+$B$3)*$B$2*$F$2,144)</f>
        <v>144</v>
      </c>
      <c r="N89" s="21"/>
      <c r="O89" s="21"/>
      <c r="P89" s="21"/>
      <c r="Q89" s="22"/>
      <c r="R89" s="23"/>
      <c r="S89" s="20"/>
      <c r="T89" s="21"/>
      <c r="U89" s="4"/>
      <c r="V89" s="4"/>
      <c r="W89" s="4"/>
      <c r="X89" s="4"/>
      <c r="Y89" s="4"/>
      <c r="Z89" s="4"/>
      <c r="AA89" s="4"/>
      <c r="AB89" s="4"/>
      <c r="AC89" s="4"/>
    </row>
    <row r="90" spans="1:29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>
      <c r="A91" s="18">
        <f>A87+1</f>
        <v>51</v>
      </c>
      <c r="B91" s="18">
        <f t="shared" ref="B91:M91" si="243">B87+100</f>
        <v>204001</v>
      </c>
      <c r="C91" s="18">
        <f t="shared" si="243"/>
        <v>204002</v>
      </c>
      <c r="D91" s="18">
        <f t="shared" si="243"/>
        <v>204003</v>
      </c>
      <c r="E91" s="18">
        <f t="shared" si="243"/>
        <v>204004</v>
      </c>
      <c r="F91" s="18">
        <f t="shared" si="243"/>
        <v>204005</v>
      </c>
      <c r="G91" s="18">
        <f t="shared" si="243"/>
        <v>204006</v>
      </c>
      <c r="H91" s="18">
        <f t="shared" si="243"/>
        <v>204007</v>
      </c>
      <c r="I91" s="18">
        <f t="shared" si="243"/>
        <v>204008</v>
      </c>
      <c r="J91" s="18">
        <f t="shared" si="243"/>
        <v>204009</v>
      </c>
      <c r="K91" s="18">
        <f t="shared" si="243"/>
        <v>204010</v>
      </c>
      <c r="L91" s="18">
        <f t="shared" si="243"/>
        <v>204011</v>
      </c>
      <c r="M91" s="18">
        <f t="shared" si="243"/>
        <v>204012</v>
      </c>
      <c r="N91" s="21">
        <f>M92-B92</f>
        <v>1545533.0063492907</v>
      </c>
      <c r="O91" s="21">
        <f>SUM(B93:M93)</f>
        <v>1728</v>
      </c>
      <c r="P91" s="21">
        <f>N91-O91+$F$3</f>
        <v>1548005.0063492907</v>
      </c>
      <c r="Q91" s="22" t="str">
        <f>IF(P91&lt;=1950,"A",IF(P91&lt;=3300,"B",IF(P91&lt;=6950,"C",IF(P91&lt;=9000,"D",IF(P91&lt;=18000,"E",IF(P91&lt;=40000,"F","G"))))))</f>
        <v>G</v>
      </c>
      <c r="R91" s="23">
        <f>IF(Q91=$F$4,0,VLOOKUP(Q91,区分ち!$A$2:$B$8,2)-$F$5)</f>
        <v>436.85</v>
      </c>
      <c r="S91" s="20">
        <f>VLOOKUP(Q91,区分ち!$A$2:$C$8,3)</f>
        <v>0.45</v>
      </c>
      <c r="T91" s="21">
        <f>(P91-$F$3)*S91</f>
        <v>694712.25285718089</v>
      </c>
      <c r="U91" s="4"/>
      <c r="V91" s="4"/>
      <c r="W91" s="4"/>
      <c r="X91" s="4"/>
      <c r="Y91" s="4"/>
      <c r="Z91" s="4"/>
      <c r="AA91" s="4"/>
      <c r="AB91" s="4"/>
      <c r="AC91" s="4"/>
    </row>
    <row r="92" spans="1:29">
      <c r="A92" s="18" t="s">
        <v>26</v>
      </c>
      <c r="B92" s="19">
        <f>(M88-T87-O87+$B$3)*(1+$B$2)</f>
        <v>1720511.5070130015</v>
      </c>
      <c r="C92" s="19">
        <f>(B92+$B$3)*(1+$B$2)</f>
        <v>1823742.1974337816</v>
      </c>
      <c r="D92" s="19">
        <f t="shared" ref="D92:M92" si="244">(C92+$B$3)*(1+$B$2)</f>
        <v>1933166.7292798085</v>
      </c>
      <c r="E92" s="19">
        <f t="shared" si="244"/>
        <v>2049156.733036597</v>
      </c>
      <c r="F92" s="19">
        <f t="shared" si="244"/>
        <v>2172106.1370187928</v>
      </c>
      <c r="G92" s="19">
        <f t="shared" si="244"/>
        <v>2302432.5052399207</v>
      </c>
      <c r="H92" s="19">
        <f t="shared" si="244"/>
        <v>2440578.4555543163</v>
      </c>
      <c r="I92" s="19">
        <f t="shared" si="244"/>
        <v>2587013.1628875756</v>
      </c>
      <c r="J92" s="19">
        <f t="shared" si="244"/>
        <v>2742233.9526608302</v>
      </c>
      <c r="K92" s="19">
        <f t="shared" si="244"/>
        <v>2906767.9898204803</v>
      </c>
      <c r="L92" s="19">
        <f t="shared" si="244"/>
        <v>3081174.0692097093</v>
      </c>
      <c r="M92" s="19">
        <f t="shared" si="244"/>
        <v>3266044.5133622922</v>
      </c>
      <c r="N92" s="21"/>
      <c r="O92" s="21"/>
      <c r="P92" s="21"/>
      <c r="Q92" s="22"/>
      <c r="R92" s="23"/>
      <c r="S92" s="20"/>
      <c r="T92" s="21"/>
      <c r="U92" s="4"/>
      <c r="V92" s="4"/>
      <c r="W92" s="4"/>
      <c r="X92" s="4"/>
      <c r="Y92" s="4"/>
      <c r="Z92" s="4"/>
      <c r="AA92" s="4"/>
      <c r="AB92" s="4"/>
      <c r="AC92" s="4"/>
    </row>
    <row r="93" spans="1:29">
      <c r="A93" s="18" t="s">
        <v>27</v>
      </c>
      <c r="B93" s="19">
        <f>IF((C92-B92)*$F$2&lt;=144,(C92-B92)*$F$2,144)</f>
        <v>144</v>
      </c>
      <c r="C93" s="19">
        <f t="shared" ref="C93" si="245">IF((D92-C92)*$F$2&lt;=144,(D92-C92)*$F$2,144)</f>
        <v>144</v>
      </c>
      <c r="D93" s="19">
        <f t="shared" ref="D93" si="246">IF((E92-D92)*$F$2&lt;=144,(E92-D92)*$F$2,144)</f>
        <v>144</v>
      </c>
      <c r="E93" s="19">
        <f t="shared" ref="E93" si="247">IF((F92-E92)*$F$2&lt;=144,(F92-E92)*$F$2,144)</f>
        <v>144</v>
      </c>
      <c r="F93" s="19">
        <f t="shared" ref="F93" si="248">IF((G92-F92)*$F$2&lt;=144,(G92-F92)*$F$2,144)</f>
        <v>144</v>
      </c>
      <c r="G93" s="19">
        <f t="shared" ref="G93" si="249">IF((H92-G92)*$F$2&lt;=144,(H92-G92)*$F$2,144)</f>
        <v>144</v>
      </c>
      <c r="H93" s="19">
        <f t="shared" ref="H93" si="250">IF((I92-H92)*$F$2&lt;=144,(I92-H92)*$F$2,144)</f>
        <v>144</v>
      </c>
      <c r="I93" s="19">
        <f t="shared" ref="I93" si="251">IF((J92-I92)*$F$2&lt;=144,(J92-I92)*$F$2,144)</f>
        <v>144</v>
      </c>
      <c r="J93" s="19">
        <f t="shared" ref="J93" si="252">IF((K92-J92)*$F$2&lt;=144,(K92-J92)*$F$2,144)</f>
        <v>144</v>
      </c>
      <c r="K93" s="19">
        <f t="shared" ref="K93" si="253">IF((L92-K92)*$F$2&lt;=144,(L92-K92)*$F$2,144)</f>
        <v>144</v>
      </c>
      <c r="L93" s="19">
        <f t="shared" ref="L93" si="254">IF((M92-L92)*$F$2&lt;=144,(M92-L92)*$F$2,144)</f>
        <v>144</v>
      </c>
      <c r="M93" s="19">
        <f>IF((M92+$B$3)*$B$2*$F$2&lt;=144,(M92+$B$3)*$B$2*$F$2,144)</f>
        <v>144</v>
      </c>
      <c r="N93" s="21"/>
      <c r="O93" s="21"/>
      <c r="P93" s="21"/>
      <c r="Q93" s="22"/>
      <c r="R93" s="23"/>
      <c r="S93" s="20"/>
      <c r="T93" s="21"/>
      <c r="U93" s="4"/>
      <c r="V93" s="4"/>
      <c r="W93" s="4"/>
      <c r="X93" s="4"/>
      <c r="Y93" s="4"/>
      <c r="Z93" s="4"/>
      <c r="AA93" s="4"/>
      <c r="AB93" s="4"/>
      <c r="AC93" s="4"/>
    </row>
    <row r="94" spans="1:29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>
      <c r="A95" s="18">
        <f>A91+1</f>
        <v>52</v>
      </c>
      <c r="B95" s="18">
        <f t="shared" ref="B95:M95" si="255">B91+100</f>
        <v>204101</v>
      </c>
      <c r="C95" s="18">
        <f t="shared" si="255"/>
        <v>204102</v>
      </c>
      <c r="D95" s="18">
        <f t="shared" si="255"/>
        <v>204103</v>
      </c>
      <c r="E95" s="18">
        <f t="shared" si="255"/>
        <v>204104</v>
      </c>
      <c r="F95" s="18">
        <f t="shared" si="255"/>
        <v>204105</v>
      </c>
      <c r="G95" s="18">
        <f t="shared" si="255"/>
        <v>204106</v>
      </c>
      <c r="H95" s="18">
        <f t="shared" si="255"/>
        <v>204107</v>
      </c>
      <c r="I95" s="18">
        <f t="shared" si="255"/>
        <v>204108</v>
      </c>
      <c r="J95" s="18">
        <f t="shared" si="255"/>
        <v>204109</v>
      </c>
      <c r="K95" s="18">
        <f t="shared" si="255"/>
        <v>204110</v>
      </c>
      <c r="L95" s="18">
        <f t="shared" si="255"/>
        <v>204111</v>
      </c>
      <c r="M95" s="18">
        <f t="shared" si="255"/>
        <v>204112</v>
      </c>
      <c r="N95" s="21">
        <f>M96-B96</f>
        <v>2446768.1108665685</v>
      </c>
      <c r="O95" s="21">
        <f>SUM(B97:M97)</f>
        <v>1728</v>
      </c>
      <c r="P95" s="21">
        <f>N95-O95+$F$3</f>
        <v>2449240.1108665685</v>
      </c>
      <c r="Q95" s="22" t="str">
        <f>IF(P95&lt;=1950,"A",IF(P95&lt;=3300,"B",IF(P95&lt;=6950,"C",IF(P95&lt;=9000,"D",IF(P95&lt;=18000,"E",IF(P95&lt;=40000,"F","G"))))))</f>
        <v>G</v>
      </c>
      <c r="R95" s="23">
        <f>IF(Q95=$F$4,0,VLOOKUP(Q95,区分ち!$A$2:$B$8,2)-$F$5)</f>
        <v>436.85</v>
      </c>
      <c r="S95" s="20">
        <f>VLOOKUP(Q95,区分ち!$A$2:$C$8,3)</f>
        <v>0.45</v>
      </c>
      <c r="T95" s="21">
        <f>(P95-$F$3)*S95</f>
        <v>1100268.0498899559</v>
      </c>
      <c r="U95" s="4"/>
      <c r="V95" s="4"/>
      <c r="W95" s="4"/>
      <c r="X95" s="4"/>
      <c r="Y95" s="4"/>
      <c r="Z95" s="4"/>
      <c r="AA95" s="4"/>
      <c r="AB95" s="4"/>
      <c r="AC95" s="4"/>
    </row>
    <row r="96" spans="1:29">
      <c r="A96" s="18" t="s">
        <v>26</v>
      </c>
      <c r="B96" s="19">
        <f>(M92-T91-O91+$B$3)*(1+$B$2)</f>
        <v>2723780.5161354183</v>
      </c>
      <c r="C96" s="19">
        <f>(B96+$B$3)*(1+$B$2)</f>
        <v>2887207.3471035436</v>
      </c>
      <c r="D96" s="19">
        <f t="shared" ref="D96:M96" si="256">(C96+$B$3)*(1+$B$2)</f>
        <v>3060439.7879297566</v>
      </c>
      <c r="E96" s="19">
        <f t="shared" si="256"/>
        <v>3244066.1752055422</v>
      </c>
      <c r="F96" s="19">
        <f t="shared" si="256"/>
        <v>3438710.1457178751</v>
      </c>
      <c r="G96" s="19">
        <f t="shared" si="256"/>
        <v>3645032.7544609476</v>
      </c>
      <c r="H96" s="19">
        <f t="shared" si="256"/>
        <v>3863734.7197286044</v>
      </c>
      <c r="I96" s="19">
        <f t="shared" si="256"/>
        <v>4095558.8029123209</v>
      </c>
      <c r="J96" s="19">
        <f t="shared" si="256"/>
        <v>4341292.3310870603</v>
      </c>
      <c r="K96" s="19">
        <f t="shared" si="256"/>
        <v>4601769.870952284</v>
      </c>
      <c r="L96" s="19">
        <f t="shared" si="256"/>
        <v>4877876.063209421</v>
      </c>
      <c r="M96" s="19">
        <f t="shared" si="256"/>
        <v>5170548.6270019868</v>
      </c>
      <c r="N96" s="21"/>
      <c r="O96" s="21"/>
      <c r="P96" s="21"/>
      <c r="Q96" s="22"/>
      <c r="R96" s="23"/>
      <c r="S96" s="20"/>
      <c r="T96" s="21"/>
      <c r="U96" s="4"/>
      <c r="V96" s="4"/>
      <c r="W96" s="4"/>
      <c r="X96" s="4"/>
      <c r="Y96" s="4"/>
      <c r="Z96" s="4"/>
      <c r="AA96" s="4"/>
      <c r="AB96" s="4"/>
      <c r="AC96" s="4"/>
    </row>
    <row r="97" spans="1:29">
      <c r="A97" s="18" t="s">
        <v>27</v>
      </c>
      <c r="B97" s="19">
        <f>IF((C96-B96)*$F$2&lt;=144,(C96-B96)*$F$2,144)</f>
        <v>144</v>
      </c>
      <c r="C97" s="19">
        <f t="shared" ref="C97" si="257">IF((D96-C96)*$F$2&lt;=144,(D96-C96)*$F$2,144)</f>
        <v>144</v>
      </c>
      <c r="D97" s="19">
        <f t="shared" ref="D97" si="258">IF((E96-D96)*$F$2&lt;=144,(E96-D96)*$F$2,144)</f>
        <v>144</v>
      </c>
      <c r="E97" s="19">
        <f t="shared" ref="E97" si="259">IF((F96-E96)*$F$2&lt;=144,(F96-E96)*$F$2,144)</f>
        <v>144</v>
      </c>
      <c r="F97" s="19">
        <f t="shared" ref="F97" si="260">IF((G96-F96)*$F$2&lt;=144,(G96-F96)*$F$2,144)</f>
        <v>144</v>
      </c>
      <c r="G97" s="19">
        <f t="shared" ref="G97" si="261">IF((H96-G96)*$F$2&lt;=144,(H96-G96)*$F$2,144)</f>
        <v>144</v>
      </c>
      <c r="H97" s="19">
        <f t="shared" ref="H97" si="262">IF((I96-H96)*$F$2&lt;=144,(I96-H96)*$F$2,144)</f>
        <v>144</v>
      </c>
      <c r="I97" s="19">
        <f t="shared" ref="I97" si="263">IF((J96-I96)*$F$2&lt;=144,(J96-I96)*$F$2,144)</f>
        <v>144</v>
      </c>
      <c r="J97" s="19">
        <f t="shared" ref="J97" si="264">IF((K96-J96)*$F$2&lt;=144,(K96-J96)*$F$2,144)</f>
        <v>144</v>
      </c>
      <c r="K97" s="19">
        <f t="shared" ref="K97" si="265">IF((L96-K96)*$F$2&lt;=144,(L96-K96)*$F$2,144)</f>
        <v>144</v>
      </c>
      <c r="L97" s="19">
        <f t="shared" ref="L97" si="266">IF((M96-L96)*$F$2&lt;=144,(M96-L96)*$F$2,144)</f>
        <v>144</v>
      </c>
      <c r="M97" s="19">
        <f>IF((M96+$B$3)*$B$2*$F$2&lt;=144,(M96+$B$3)*$B$2*$F$2,144)</f>
        <v>144</v>
      </c>
      <c r="N97" s="21"/>
      <c r="O97" s="21"/>
      <c r="P97" s="21"/>
      <c r="Q97" s="22"/>
      <c r="R97" s="23"/>
      <c r="S97" s="20"/>
      <c r="T97" s="21"/>
      <c r="U97" s="4"/>
      <c r="V97" s="4"/>
      <c r="W97" s="4"/>
      <c r="X97" s="4"/>
      <c r="Y97" s="4"/>
      <c r="Z97" s="4"/>
      <c r="AA97" s="4"/>
      <c r="AB97" s="4"/>
      <c r="AC97" s="4"/>
    </row>
    <row r="98" spans="1:29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>
      <c r="A99" s="18">
        <f>A95+1</f>
        <v>53</v>
      </c>
      <c r="B99" s="18">
        <f t="shared" ref="B99:M99" si="267">B95+100</f>
        <v>204201</v>
      </c>
      <c r="C99" s="18">
        <f t="shared" si="267"/>
        <v>204202</v>
      </c>
      <c r="D99" s="18">
        <f t="shared" si="267"/>
        <v>204203</v>
      </c>
      <c r="E99" s="18">
        <f t="shared" si="267"/>
        <v>204204</v>
      </c>
      <c r="F99" s="18">
        <f t="shared" si="267"/>
        <v>204205</v>
      </c>
      <c r="G99" s="18">
        <f t="shared" si="267"/>
        <v>204206</v>
      </c>
      <c r="H99" s="18">
        <f t="shared" si="267"/>
        <v>204207</v>
      </c>
      <c r="I99" s="18">
        <f t="shared" si="267"/>
        <v>204208</v>
      </c>
      <c r="J99" s="18">
        <f t="shared" si="267"/>
        <v>204209</v>
      </c>
      <c r="K99" s="18">
        <f t="shared" si="267"/>
        <v>204210</v>
      </c>
      <c r="L99" s="18">
        <f t="shared" si="267"/>
        <v>204211</v>
      </c>
      <c r="M99" s="18">
        <f t="shared" si="267"/>
        <v>204212</v>
      </c>
      <c r="N99" s="21">
        <f>M100-B100</f>
        <v>3874061.409403515</v>
      </c>
      <c r="O99" s="21">
        <f>SUM(B101:M101)</f>
        <v>1728</v>
      </c>
      <c r="P99" s="21">
        <f>N99-O99+$F$3</f>
        <v>3876533.409403515</v>
      </c>
      <c r="Q99" s="22" t="str">
        <f>IF(P99&lt;=1950,"A",IF(P99&lt;=3300,"B",IF(P99&lt;=6950,"C",IF(P99&lt;=9000,"D",IF(P99&lt;=18000,"E",IF(P99&lt;=40000,"F","G"))))))</f>
        <v>G</v>
      </c>
      <c r="R99" s="23">
        <f>IF(Q99=$F$4,0,VLOOKUP(Q99,区分ち!$A$2:$B$8,2)-$F$5)</f>
        <v>436.85</v>
      </c>
      <c r="S99" s="20">
        <f>VLOOKUP(Q99,区分ち!$A$2:$C$8,3)</f>
        <v>0.45</v>
      </c>
      <c r="T99" s="21">
        <f>(P99-$F$3)*S99</f>
        <v>1742550.0342315817</v>
      </c>
      <c r="U99" s="4"/>
      <c r="V99" s="4"/>
      <c r="W99" s="4"/>
      <c r="X99" s="4"/>
      <c r="Y99" s="4"/>
      <c r="Z99" s="4"/>
      <c r="AA99" s="4"/>
      <c r="AB99" s="4"/>
      <c r="AC99" s="4"/>
    </row>
    <row r="100" spans="1:29">
      <c r="A100" s="18" t="s">
        <v>26</v>
      </c>
      <c r="B100" s="19">
        <f>(M96-T95-O95+$B$3)*(1+$B$2)</f>
        <v>4312665.7317387536</v>
      </c>
      <c r="C100" s="19">
        <f>(B100+$B$3)*(1+$B$2)</f>
        <v>4571425.675643079</v>
      </c>
      <c r="D100" s="19">
        <f t="shared" ref="D100:M100" si="268">(C100+$B$3)*(1+$B$2)</f>
        <v>4845711.2161816638</v>
      </c>
      <c r="E100" s="19">
        <f t="shared" si="268"/>
        <v>5136453.8891525641</v>
      </c>
      <c r="F100" s="19">
        <f t="shared" si="268"/>
        <v>5444641.1225017179</v>
      </c>
      <c r="G100" s="19">
        <f t="shared" si="268"/>
        <v>5771319.5898518208</v>
      </c>
      <c r="H100" s="19">
        <f t="shared" si="268"/>
        <v>6117598.7652429305</v>
      </c>
      <c r="I100" s="19">
        <f t="shared" si="268"/>
        <v>6484654.6911575068</v>
      </c>
      <c r="J100" s="19">
        <f t="shared" si="268"/>
        <v>6873733.9726269571</v>
      </c>
      <c r="K100" s="19">
        <f t="shared" si="268"/>
        <v>7286158.0109845744</v>
      </c>
      <c r="L100" s="19">
        <f t="shared" si="268"/>
        <v>7723327.4916436495</v>
      </c>
      <c r="M100" s="19">
        <f t="shared" si="268"/>
        <v>8186727.1411422687</v>
      </c>
      <c r="N100" s="21"/>
      <c r="O100" s="21"/>
      <c r="P100" s="21"/>
      <c r="Q100" s="22"/>
      <c r="R100" s="23"/>
      <c r="S100" s="20"/>
      <c r="T100" s="21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>
      <c r="A101" s="18" t="s">
        <v>27</v>
      </c>
      <c r="B101" s="19">
        <f>IF((C100-B100)*$F$2&lt;=144,(C100-B100)*$F$2,144)</f>
        <v>144</v>
      </c>
      <c r="C101" s="19">
        <f t="shared" ref="C101" si="269">IF((D100-C100)*$F$2&lt;=144,(D100-C100)*$F$2,144)</f>
        <v>144</v>
      </c>
      <c r="D101" s="19">
        <f t="shared" ref="D101" si="270">IF((E100-D100)*$F$2&lt;=144,(E100-D100)*$F$2,144)</f>
        <v>144</v>
      </c>
      <c r="E101" s="19">
        <f t="shared" ref="E101" si="271">IF((F100-E100)*$F$2&lt;=144,(F100-E100)*$F$2,144)</f>
        <v>144</v>
      </c>
      <c r="F101" s="19">
        <f t="shared" ref="F101" si="272">IF((G100-F100)*$F$2&lt;=144,(G100-F100)*$F$2,144)</f>
        <v>144</v>
      </c>
      <c r="G101" s="19">
        <f t="shared" ref="G101" si="273">IF((H100-G100)*$F$2&lt;=144,(H100-G100)*$F$2,144)</f>
        <v>144</v>
      </c>
      <c r="H101" s="19">
        <f t="shared" ref="H101" si="274">IF((I100-H100)*$F$2&lt;=144,(I100-H100)*$F$2,144)</f>
        <v>144</v>
      </c>
      <c r="I101" s="19">
        <f t="shared" ref="I101" si="275">IF((J100-I100)*$F$2&lt;=144,(J100-I100)*$F$2,144)</f>
        <v>144</v>
      </c>
      <c r="J101" s="19">
        <f t="shared" ref="J101" si="276">IF((K100-J100)*$F$2&lt;=144,(K100-J100)*$F$2,144)</f>
        <v>144</v>
      </c>
      <c r="K101" s="19">
        <f t="shared" ref="K101" si="277">IF((L100-K100)*$F$2&lt;=144,(L100-K100)*$F$2,144)</f>
        <v>144</v>
      </c>
      <c r="L101" s="19">
        <f t="shared" ref="L101" si="278">IF((M100-L100)*$F$2&lt;=144,(M100-L100)*$F$2,144)</f>
        <v>144</v>
      </c>
      <c r="M101" s="19">
        <f>IF((M100+$B$3)*$B$2*$F$2&lt;=144,(M100+$B$3)*$B$2*$F$2,144)</f>
        <v>144</v>
      </c>
      <c r="N101" s="21"/>
      <c r="O101" s="21"/>
      <c r="P101" s="21"/>
      <c r="Q101" s="22"/>
      <c r="R101" s="23"/>
      <c r="S101" s="20"/>
      <c r="T101" s="21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>
      <c r="A103" s="18">
        <f>A99+1</f>
        <v>54</v>
      </c>
      <c r="B103" s="18">
        <f t="shared" ref="B103:M103" si="279">B99+100</f>
        <v>204301</v>
      </c>
      <c r="C103" s="18">
        <f t="shared" si="279"/>
        <v>204302</v>
      </c>
      <c r="D103" s="18">
        <f t="shared" si="279"/>
        <v>204303</v>
      </c>
      <c r="E103" s="18">
        <f t="shared" si="279"/>
        <v>204304</v>
      </c>
      <c r="F103" s="18">
        <f t="shared" si="279"/>
        <v>204305</v>
      </c>
      <c r="G103" s="18">
        <f t="shared" si="279"/>
        <v>204306</v>
      </c>
      <c r="H103" s="18">
        <f t="shared" si="279"/>
        <v>204307</v>
      </c>
      <c r="I103" s="18">
        <f t="shared" si="279"/>
        <v>204308</v>
      </c>
      <c r="J103" s="18">
        <f t="shared" si="279"/>
        <v>204309</v>
      </c>
      <c r="K103" s="18">
        <f t="shared" si="279"/>
        <v>204310</v>
      </c>
      <c r="L103" s="18">
        <f t="shared" si="279"/>
        <v>204311</v>
      </c>
      <c r="M103" s="18">
        <f t="shared" si="279"/>
        <v>204312</v>
      </c>
      <c r="N103" s="21">
        <f>M104-B104</f>
        <v>6134477.3095804555</v>
      </c>
      <c r="O103" s="21">
        <f>SUM(B105:M105)</f>
        <v>1728</v>
      </c>
      <c r="P103" s="21">
        <f>N103-O103+$F$3</f>
        <v>6136949.3095804555</v>
      </c>
      <c r="Q103" s="22" t="str">
        <f>IF(P103&lt;=1950,"A",IF(P103&lt;=3300,"B",IF(P103&lt;=6950,"C",IF(P103&lt;=9000,"D",IF(P103&lt;=18000,"E",IF(P103&lt;=40000,"F","G"))))))</f>
        <v>G</v>
      </c>
      <c r="R103" s="23">
        <f>IF(Q103=$F$4,0,VLOOKUP(Q103,区分ち!$A$2:$B$8,2)-$F$5)</f>
        <v>436.85</v>
      </c>
      <c r="S103" s="20">
        <f>VLOOKUP(Q103,区分ち!$A$2:$C$8,3)</f>
        <v>0.45</v>
      </c>
      <c r="T103" s="21">
        <f>(P103-$F$3)*S103</f>
        <v>2759737.1893112049</v>
      </c>
      <c r="U103" s="4"/>
      <c r="V103" s="4"/>
      <c r="W103" s="4"/>
      <c r="X103" s="4"/>
      <c r="Y103" s="4"/>
      <c r="Z103" s="4"/>
      <c r="AA103" s="4"/>
      <c r="AB103" s="4"/>
      <c r="AC103" s="4"/>
    </row>
    <row r="104" spans="1:29">
      <c r="A104" s="18" t="s">
        <v>26</v>
      </c>
      <c r="B104" s="19">
        <f>(M100-T99-O99+$B$3)*(1+$B$2)</f>
        <v>6828996.053325328</v>
      </c>
      <c r="C104" s="19">
        <f>(B104+$B$3)*(1+$B$2)</f>
        <v>7238735.8165248483</v>
      </c>
      <c r="D104" s="19">
        <f t="shared" ref="D104:M104" si="280">(C104+$B$3)*(1+$B$2)</f>
        <v>7673059.96551634</v>
      </c>
      <c r="E104" s="19">
        <f t="shared" si="280"/>
        <v>8133443.5634473208</v>
      </c>
      <c r="F104" s="19">
        <f t="shared" si="280"/>
        <v>8621450.1772541609</v>
      </c>
      <c r="G104" s="19">
        <f t="shared" si="280"/>
        <v>9138737.1878894102</v>
      </c>
      <c r="H104" s="19">
        <f t="shared" si="280"/>
        <v>9687061.4191627745</v>
      </c>
      <c r="I104" s="19">
        <f t="shared" si="280"/>
        <v>10268285.104312541</v>
      </c>
      <c r="J104" s="19">
        <f t="shared" si="280"/>
        <v>10884382.210571295</v>
      </c>
      <c r="K104" s="19">
        <f t="shared" si="280"/>
        <v>11537445.143205574</v>
      </c>
      <c r="L104" s="19">
        <f t="shared" si="280"/>
        <v>12229691.851797909</v>
      </c>
      <c r="M104" s="19">
        <f t="shared" si="280"/>
        <v>12963473.362905784</v>
      </c>
      <c r="N104" s="21"/>
      <c r="O104" s="21"/>
      <c r="P104" s="21"/>
      <c r="Q104" s="22"/>
      <c r="R104" s="23"/>
      <c r="S104" s="20"/>
      <c r="T104" s="21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>
      <c r="A105" s="18" t="s">
        <v>27</v>
      </c>
      <c r="B105" s="19">
        <f>IF((C104-B104)*$F$2&lt;=144,(C104-B104)*$F$2,144)</f>
        <v>144</v>
      </c>
      <c r="C105" s="19">
        <f t="shared" ref="C105" si="281">IF((D104-C104)*$F$2&lt;=144,(D104-C104)*$F$2,144)</f>
        <v>144</v>
      </c>
      <c r="D105" s="19">
        <f t="shared" ref="D105" si="282">IF((E104-D104)*$F$2&lt;=144,(E104-D104)*$F$2,144)</f>
        <v>144</v>
      </c>
      <c r="E105" s="19">
        <f t="shared" ref="E105" si="283">IF((F104-E104)*$F$2&lt;=144,(F104-E104)*$F$2,144)</f>
        <v>144</v>
      </c>
      <c r="F105" s="19">
        <f t="shared" ref="F105" si="284">IF((G104-F104)*$F$2&lt;=144,(G104-F104)*$F$2,144)</f>
        <v>144</v>
      </c>
      <c r="G105" s="19">
        <f t="shared" ref="G105" si="285">IF((H104-G104)*$F$2&lt;=144,(H104-G104)*$F$2,144)</f>
        <v>144</v>
      </c>
      <c r="H105" s="19">
        <f t="shared" ref="H105" si="286">IF((I104-H104)*$F$2&lt;=144,(I104-H104)*$F$2,144)</f>
        <v>144</v>
      </c>
      <c r="I105" s="19">
        <f t="shared" ref="I105" si="287">IF((J104-I104)*$F$2&lt;=144,(J104-I104)*$F$2,144)</f>
        <v>144</v>
      </c>
      <c r="J105" s="19">
        <f t="shared" ref="J105" si="288">IF((K104-J104)*$F$2&lt;=144,(K104-J104)*$F$2,144)</f>
        <v>144</v>
      </c>
      <c r="K105" s="19">
        <f t="shared" ref="K105" si="289">IF((L104-K104)*$F$2&lt;=144,(L104-K104)*$F$2,144)</f>
        <v>144</v>
      </c>
      <c r="L105" s="19">
        <f t="shared" ref="L105" si="290">IF((M104-L104)*$F$2&lt;=144,(M104-L104)*$F$2,144)</f>
        <v>144</v>
      </c>
      <c r="M105" s="19">
        <f>IF((M104+$B$3)*$B$2*$F$2&lt;=144,(M104+$B$3)*$B$2*$F$2,144)</f>
        <v>144</v>
      </c>
      <c r="N105" s="21"/>
      <c r="O105" s="21"/>
      <c r="P105" s="21"/>
      <c r="Q105" s="22"/>
      <c r="R105" s="23"/>
      <c r="S105" s="20"/>
      <c r="T105" s="21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>
      <c r="A107" s="18">
        <f>A103+1</f>
        <v>55</v>
      </c>
      <c r="B107" s="18">
        <f t="shared" ref="B107:M107" si="291">B103+100</f>
        <v>204401</v>
      </c>
      <c r="C107" s="18">
        <f t="shared" si="291"/>
        <v>204402</v>
      </c>
      <c r="D107" s="18">
        <f t="shared" si="291"/>
        <v>204403</v>
      </c>
      <c r="E107" s="18">
        <f t="shared" si="291"/>
        <v>204404</v>
      </c>
      <c r="F107" s="18">
        <f t="shared" si="291"/>
        <v>204405</v>
      </c>
      <c r="G107" s="18">
        <f t="shared" si="291"/>
        <v>204406</v>
      </c>
      <c r="H107" s="18">
        <f t="shared" si="291"/>
        <v>204407</v>
      </c>
      <c r="I107" s="18">
        <f t="shared" si="291"/>
        <v>204408</v>
      </c>
      <c r="J107" s="18">
        <f t="shared" si="291"/>
        <v>204409</v>
      </c>
      <c r="K107" s="18">
        <f t="shared" si="291"/>
        <v>204410</v>
      </c>
      <c r="L107" s="18">
        <f t="shared" si="291"/>
        <v>204411</v>
      </c>
      <c r="M107" s="18">
        <f t="shared" si="291"/>
        <v>204412</v>
      </c>
      <c r="N107" s="21">
        <f>M108-B108</f>
        <v>9714316.1885342132</v>
      </c>
      <c r="O107" s="21">
        <f>SUM(B109:M109)</f>
        <v>1728</v>
      </c>
      <c r="P107" s="21">
        <f>N107-O107+$F$3</f>
        <v>9716788.1885342132</v>
      </c>
      <c r="Q107" s="22" t="str">
        <f>IF(P107&lt;=1950,"A",IF(P107&lt;=3300,"B",IF(P107&lt;=6950,"C",IF(P107&lt;=9000,"D",IF(P107&lt;=18000,"E",IF(P107&lt;=40000,"F","G"))))))</f>
        <v>G</v>
      </c>
      <c r="R107" s="23">
        <f>IF(Q107=$F$4,0,VLOOKUP(Q107,区分ち!$A$2:$B$8,2)-$F$5)</f>
        <v>436.85</v>
      </c>
      <c r="S107" s="20">
        <f>VLOOKUP(Q107,区分ち!$A$2:$C$8,3)</f>
        <v>0.45</v>
      </c>
      <c r="T107" s="21">
        <f>(P107-$F$3)*S107</f>
        <v>4370664.684840396</v>
      </c>
      <c r="U107" s="4"/>
      <c r="V107" s="4"/>
      <c r="W107" s="4"/>
      <c r="X107" s="4"/>
      <c r="Y107" s="4"/>
      <c r="Z107" s="4"/>
      <c r="AA107" s="4"/>
      <c r="AB107" s="4"/>
      <c r="AC107" s="4"/>
    </row>
    <row r="108" spans="1:29">
      <c r="A108" s="18" t="s">
        <v>26</v>
      </c>
      <c r="B108" s="19">
        <f>(M104-T103-O103+$B$3)*(1+$B$2)</f>
        <v>10814128.664010255</v>
      </c>
      <c r="C108" s="19">
        <f>(B108+$B$3)*(1+$B$2)</f>
        <v>11462976.383850871</v>
      </c>
      <c r="D108" s="19">
        <f t="shared" ref="D108:M108" si="292">(C108+$B$3)*(1+$B$2)</f>
        <v>12150754.966881923</v>
      </c>
      <c r="E108" s="19">
        <f t="shared" si="292"/>
        <v>12879800.264894839</v>
      </c>
      <c r="F108" s="19">
        <f t="shared" si="292"/>
        <v>13652588.28078853</v>
      </c>
      <c r="G108" s="19">
        <f t="shared" si="292"/>
        <v>14471743.577635841</v>
      </c>
      <c r="H108" s="19">
        <f t="shared" si="292"/>
        <v>15340048.192293992</v>
      </c>
      <c r="I108" s="19">
        <f t="shared" si="292"/>
        <v>16260451.083831633</v>
      </c>
      <c r="J108" s="19">
        <f t="shared" si="292"/>
        <v>17236078.148861531</v>
      </c>
      <c r="K108" s="19">
        <f t="shared" si="292"/>
        <v>18270242.837793224</v>
      </c>
      <c r="L108" s="19">
        <f t="shared" si="292"/>
        <v>19366457.408060819</v>
      </c>
      <c r="M108" s="19">
        <f t="shared" si="292"/>
        <v>20528444.852544468</v>
      </c>
      <c r="N108" s="21"/>
      <c r="O108" s="21"/>
      <c r="P108" s="21"/>
      <c r="Q108" s="22"/>
      <c r="R108" s="23"/>
      <c r="S108" s="20"/>
      <c r="T108" s="21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>
      <c r="A109" s="18" t="s">
        <v>27</v>
      </c>
      <c r="B109" s="19">
        <f>IF((C108-B108)*$F$2&lt;=144,(C108-B108)*$F$2,144)</f>
        <v>144</v>
      </c>
      <c r="C109" s="19">
        <f t="shared" ref="C109" si="293">IF((D108-C108)*$F$2&lt;=144,(D108-C108)*$F$2,144)</f>
        <v>144</v>
      </c>
      <c r="D109" s="19">
        <f t="shared" ref="D109" si="294">IF((E108-D108)*$F$2&lt;=144,(E108-D108)*$F$2,144)</f>
        <v>144</v>
      </c>
      <c r="E109" s="19">
        <f t="shared" ref="E109" si="295">IF((F108-E108)*$F$2&lt;=144,(F108-E108)*$F$2,144)</f>
        <v>144</v>
      </c>
      <c r="F109" s="19">
        <f t="shared" ref="F109" si="296">IF((G108-F108)*$F$2&lt;=144,(G108-F108)*$F$2,144)</f>
        <v>144</v>
      </c>
      <c r="G109" s="19">
        <f t="shared" ref="G109" si="297">IF((H108-G108)*$F$2&lt;=144,(H108-G108)*$F$2,144)</f>
        <v>144</v>
      </c>
      <c r="H109" s="19">
        <f t="shared" ref="H109" si="298">IF((I108-H108)*$F$2&lt;=144,(I108-H108)*$F$2,144)</f>
        <v>144</v>
      </c>
      <c r="I109" s="19">
        <f t="shared" ref="I109" si="299">IF((J108-I108)*$F$2&lt;=144,(J108-I108)*$F$2,144)</f>
        <v>144</v>
      </c>
      <c r="J109" s="19">
        <f t="shared" ref="J109" si="300">IF((K108-J108)*$F$2&lt;=144,(K108-J108)*$F$2,144)</f>
        <v>144</v>
      </c>
      <c r="K109" s="19">
        <f t="shared" ref="K109" si="301">IF((L108-K108)*$F$2&lt;=144,(L108-K108)*$F$2,144)</f>
        <v>144</v>
      </c>
      <c r="L109" s="19">
        <f t="shared" ref="L109" si="302">IF((M108-L108)*$F$2&lt;=144,(M108-L108)*$F$2,144)</f>
        <v>144</v>
      </c>
      <c r="M109" s="19">
        <f>IF((M108+$B$3)*$B$2*$F$2&lt;=144,(M108+$B$3)*$B$2*$F$2,144)</f>
        <v>144</v>
      </c>
      <c r="N109" s="21"/>
      <c r="O109" s="21"/>
      <c r="P109" s="21"/>
      <c r="Q109" s="22"/>
      <c r="R109" s="23"/>
      <c r="S109" s="20"/>
      <c r="T109" s="21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>
      <c r="A111" s="18">
        <f>A107+1</f>
        <v>56</v>
      </c>
      <c r="B111" s="18">
        <f t="shared" ref="B111:M111" si="303">B107+100</f>
        <v>204501</v>
      </c>
      <c r="C111" s="18">
        <f t="shared" si="303"/>
        <v>204502</v>
      </c>
      <c r="D111" s="18">
        <f t="shared" si="303"/>
        <v>204503</v>
      </c>
      <c r="E111" s="18">
        <f t="shared" si="303"/>
        <v>204504</v>
      </c>
      <c r="F111" s="18">
        <f t="shared" si="303"/>
        <v>204505</v>
      </c>
      <c r="G111" s="18">
        <f t="shared" si="303"/>
        <v>204506</v>
      </c>
      <c r="H111" s="18">
        <f t="shared" si="303"/>
        <v>204507</v>
      </c>
      <c r="I111" s="18">
        <f t="shared" si="303"/>
        <v>204508</v>
      </c>
      <c r="J111" s="18">
        <f t="shared" si="303"/>
        <v>204509</v>
      </c>
      <c r="K111" s="18">
        <f t="shared" si="303"/>
        <v>204510</v>
      </c>
      <c r="L111" s="18">
        <f t="shared" si="303"/>
        <v>204511</v>
      </c>
      <c r="M111" s="18">
        <f t="shared" si="303"/>
        <v>204512</v>
      </c>
      <c r="N111" s="21">
        <f>M112-B112</f>
        <v>15383735.872878931</v>
      </c>
      <c r="O111" s="21">
        <f>SUM(B113:M113)</f>
        <v>1728</v>
      </c>
      <c r="P111" s="21">
        <f>N111-O111+$F$3</f>
        <v>15386207.872878931</v>
      </c>
      <c r="Q111" s="22" t="str">
        <f>IF(P111&lt;=1950,"A",IF(P111&lt;=3300,"B",IF(P111&lt;=6950,"C",IF(P111&lt;=9000,"D",IF(P111&lt;=18000,"E",IF(P111&lt;=40000,"F","G"))))))</f>
        <v>G</v>
      </c>
      <c r="R111" s="23">
        <f>IF(Q111=$F$4,0,VLOOKUP(Q111,区分ち!$A$2:$B$8,2)-$F$5)</f>
        <v>436.85</v>
      </c>
      <c r="S111" s="20">
        <f>VLOOKUP(Q111,区分ち!$A$2:$C$8,3)</f>
        <v>0.45</v>
      </c>
      <c r="T111" s="21">
        <f>(P111-$F$3)*S111</f>
        <v>6921903.5427955193</v>
      </c>
      <c r="U111" s="4"/>
      <c r="V111" s="4"/>
      <c r="W111" s="4"/>
      <c r="X111" s="4"/>
      <c r="Y111" s="4"/>
      <c r="Z111" s="4"/>
      <c r="AA111" s="4"/>
      <c r="AB111" s="4"/>
      <c r="AC111" s="4"/>
    </row>
    <row r="112" spans="1:29">
      <c r="A112" s="18" t="s">
        <v>26</v>
      </c>
      <c r="B112" s="19">
        <f>(M108-T107-O107+$B$3)*(1+$B$2)</f>
        <v>17125415.297766317</v>
      </c>
      <c r="C112" s="19">
        <f>(B112+$B$3)*(1+$B$2)</f>
        <v>18152940.215632297</v>
      </c>
      <c r="D112" s="19">
        <f t="shared" ref="D112:M112" si="304">(C112+$B$3)*(1+$B$2)</f>
        <v>19242116.628570236</v>
      </c>
      <c r="E112" s="19">
        <f t="shared" si="304"/>
        <v>20396643.62628445</v>
      </c>
      <c r="F112" s="19">
        <f t="shared" si="304"/>
        <v>21620442.243861519</v>
      </c>
      <c r="G112" s="19">
        <f t="shared" si="304"/>
        <v>22917668.778493211</v>
      </c>
      <c r="H112" s="19">
        <f t="shared" si="304"/>
        <v>24292728.905202806</v>
      </c>
      <c r="I112" s="19">
        <f t="shared" si="304"/>
        <v>25750292.639514975</v>
      </c>
      <c r="J112" s="19">
        <f t="shared" si="304"/>
        <v>27295310.197885875</v>
      </c>
      <c r="K112" s="19">
        <f t="shared" si="304"/>
        <v>28933028.809759028</v>
      </c>
      <c r="L112" s="19">
        <f t="shared" si="304"/>
        <v>30669010.538344573</v>
      </c>
      <c r="M112" s="19">
        <f t="shared" si="304"/>
        <v>32509151.170645248</v>
      </c>
      <c r="N112" s="21"/>
      <c r="O112" s="21"/>
      <c r="P112" s="21"/>
      <c r="Q112" s="22"/>
      <c r="R112" s="23"/>
      <c r="S112" s="20"/>
      <c r="T112" s="21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>
      <c r="A113" s="18" t="s">
        <v>27</v>
      </c>
      <c r="B113" s="19">
        <f>IF((C112-B112)*$F$2&lt;=144,(C112-B112)*$F$2,144)</f>
        <v>144</v>
      </c>
      <c r="C113" s="19">
        <f t="shared" ref="C113" si="305">IF((D112-C112)*$F$2&lt;=144,(D112-C112)*$F$2,144)</f>
        <v>144</v>
      </c>
      <c r="D113" s="19">
        <f t="shared" ref="D113" si="306">IF((E112-D112)*$F$2&lt;=144,(E112-D112)*$F$2,144)</f>
        <v>144</v>
      </c>
      <c r="E113" s="19">
        <f t="shared" ref="E113" si="307">IF((F112-E112)*$F$2&lt;=144,(F112-E112)*$F$2,144)</f>
        <v>144</v>
      </c>
      <c r="F113" s="19">
        <f t="shared" ref="F113" si="308">IF((G112-F112)*$F$2&lt;=144,(G112-F112)*$F$2,144)</f>
        <v>144</v>
      </c>
      <c r="G113" s="19">
        <f t="shared" ref="G113" si="309">IF((H112-G112)*$F$2&lt;=144,(H112-G112)*$F$2,144)</f>
        <v>144</v>
      </c>
      <c r="H113" s="19">
        <f t="shared" ref="H113" si="310">IF((I112-H112)*$F$2&lt;=144,(I112-H112)*$F$2,144)</f>
        <v>144</v>
      </c>
      <c r="I113" s="19">
        <f t="shared" ref="I113" si="311">IF((J112-I112)*$F$2&lt;=144,(J112-I112)*$F$2,144)</f>
        <v>144</v>
      </c>
      <c r="J113" s="19">
        <f t="shared" ref="J113" si="312">IF((K112-J112)*$F$2&lt;=144,(K112-J112)*$F$2,144)</f>
        <v>144</v>
      </c>
      <c r="K113" s="19">
        <f t="shared" ref="K113" si="313">IF((L112-K112)*$F$2&lt;=144,(L112-K112)*$F$2,144)</f>
        <v>144</v>
      </c>
      <c r="L113" s="19">
        <f t="shared" ref="L113" si="314">IF((M112-L112)*$F$2&lt;=144,(M112-L112)*$F$2,144)</f>
        <v>144</v>
      </c>
      <c r="M113" s="19">
        <f>IF((M112+$B$3)*$B$2*$F$2&lt;=144,(M112+$B$3)*$B$2*$F$2,144)</f>
        <v>144</v>
      </c>
      <c r="N113" s="21"/>
      <c r="O113" s="21"/>
      <c r="P113" s="21"/>
      <c r="Q113" s="22"/>
      <c r="R113" s="23"/>
      <c r="S113" s="20"/>
      <c r="T113" s="21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>
      <c r="A115" s="18">
        <f>A111+1</f>
        <v>57</v>
      </c>
      <c r="B115" s="18">
        <f t="shared" ref="B115:M115" si="315">B111+100</f>
        <v>204601</v>
      </c>
      <c r="C115" s="18">
        <f t="shared" si="315"/>
        <v>204602</v>
      </c>
      <c r="D115" s="18">
        <f t="shared" si="315"/>
        <v>204603</v>
      </c>
      <c r="E115" s="18">
        <f t="shared" si="315"/>
        <v>204604</v>
      </c>
      <c r="F115" s="18">
        <f t="shared" si="315"/>
        <v>204605</v>
      </c>
      <c r="G115" s="18">
        <f t="shared" si="315"/>
        <v>204606</v>
      </c>
      <c r="H115" s="18">
        <f t="shared" si="315"/>
        <v>204607</v>
      </c>
      <c r="I115" s="18">
        <f t="shared" si="315"/>
        <v>204608</v>
      </c>
      <c r="J115" s="18">
        <f t="shared" si="315"/>
        <v>204609</v>
      </c>
      <c r="K115" s="18">
        <f t="shared" si="315"/>
        <v>204610</v>
      </c>
      <c r="L115" s="18">
        <f t="shared" si="315"/>
        <v>204611</v>
      </c>
      <c r="M115" s="18">
        <f t="shared" si="315"/>
        <v>204612</v>
      </c>
      <c r="N115" s="21">
        <f>M116-B116</f>
        <v>24362441.51971776</v>
      </c>
      <c r="O115" s="21">
        <f>SUM(B117:M117)</f>
        <v>1728</v>
      </c>
      <c r="P115" s="21">
        <f>N115-O115+$F$3</f>
        <v>24364913.51971776</v>
      </c>
      <c r="Q115" s="22" t="str">
        <f>IF(P115&lt;=1950,"A",IF(P115&lt;=3300,"B",IF(P115&lt;=6950,"C",IF(P115&lt;=9000,"D",IF(P115&lt;=18000,"E",IF(P115&lt;=40000,"F","G"))))))</f>
        <v>G</v>
      </c>
      <c r="R115" s="23">
        <f>IF(Q115=$F$4,0,VLOOKUP(Q115,区分ち!$A$2:$B$8,2)-$F$5)</f>
        <v>436.85</v>
      </c>
      <c r="S115" s="20">
        <f>VLOOKUP(Q115,区分ち!$A$2:$C$8,3)</f>
        <v>0.45</v>
      </c>
      <c r="T115" s="21">
        <f>(P115-$F$3)*S115</f>
        <v>10962321.083872993</v>
      </c>
      <c r="U115" s="4"/>
      <c r="V115" s="4"/>
      <c r="W115" s="4"/>
      <c r="X115" s="4"/>
      <c r="Y115" s="4"/>
      <c r="Z115" s="4"/>
      <c r="AA115" s="4"/>
      <c r="AB115" s="4"/>
      <c r="AC115" s="4"/>
    </row>
    <row r="116" spans="1:29">
      <c r="A116" s="18" t="s">
        <v>26</v>
      </c>
      <c r="B116" s="19">
        <f>(M112-T111-O111+$B$3)*(1+$B$2)</f>
        <v>27120650.805520713</v>
      </c>
      <c r="C116" s="19">
        <f>(B116+$B$3)*(1+$B$2)</f>
        <v>28747889.853851959</v>
      </c>
      <c r="D116" s="19">
        <f t="shared" ref="D116:M116" si="316">(C116+$B$3)*(1+$B$2)</f>
        <v>30472763.245083079</v>
      </c>
      <c r="E116" s="19">
        <f t="shared" si="316"/>
        <v>32301129.039788064</v>
      </c>
      <c r="F116" s="19">
        <f t="shared" si="316"/>
        <v>34239196.782175347</v>
      </c>
      <c r="G116" s="19">
        <f t="shared" si="316"/>
        <v>36293548.589105867</v>
      </c>
      <c r="H116" s="19">
        <f t="shared" si="316"/>
        <v>38471161.504452221</v>
      </c>
      <c r="I116" s="19">
        <f t="shared" si="316"/>
        <v>40779431.194719359</v>
      </c>
      <c r="J116" s="19">
        <f t="shared" si="316"/>
        <v>43226197.066402525</v>
      </c>
      <c r="K116" s="19">
        <f t="shared" si="316"/>
        <v>45819768.890386678</v>
      </c>
      <c r="L116" s="19">
        <f t="shared" si="316"/>
        <v>48568955.02380988</v>
      </c>
      <c r="M116" s="19">
        <f t="shared" si="316"/>
        <v>51483092.325238474</v>
      </c>
      <c r="N116" s="21"/>
      <c r="O116" s="21"/>
      <c r="P116" s="21"/>
      <c r="Q116" s="22"/>
      <c r="R116" s="23"/>
      <c r="S116" s="20"/>
      <c r="T116" s="21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>
      <c r="A117" s="18" t="s">
        <v>27</v>
      </c>
      <c r="B117" s="19">
        <f>IF((C116-B116)*$F$2&lt;=144,(C116-B116)*$F$2,144)</f>
        <v>144</v>
      </c>
      <c r="C117" s="19">
        <f t="shared" ref="C117" si="317">IF((D116-C116)*$F$2&lt;=144,(D116-C116)*$F$2,144)</f>
        <v>144</v>
      </c>
      <c r="D117" s="19">
        <f t="shared" ref="D117" si="318">IF((E116-D116)*$F$2&lt;=144,(E116-D116)*$F$2,144)</f>
        <v>144</v>
      </c>
      <c r="E117" s="19">
        <f t="shared" ref="E117" si="319">IF((F116-E116)*$F$2&lt;=144,(F116-E116)*$F$2,144)</f>
        <v>144</v>
      </c>
      <c r="F117" s="19">
        <f t="shared" ref="F117" si="320">IF((G116-F116)*$F$2&lt;=144,(G116-F116)*$F$2,144)</f>
        <v>144</v>
      </c>
      <c r="G117" s="19">
        <f t="shared" ref="G117" si="321">IF((H116-G116)*$F$2&lt;=144,(H116-G116)*$F$2,144)</f>
        <v>144</v>
      </c>
      <c r="H117" s="19">
        <f t="shared" ref="H117" si="322">IF((I116-H116)*$F$2&lt;=144,(I116-H116)*$F$2,144)</f>
        <v>144</v>
      </c>
      <c r="I117" s="19">
        <f t="shared" ref="I117" si="323">IF((J116-I116)*$F$2&lt;=144,(J116-I116)*$F$2,144)</f>
        <v>144</v>
      </c>
      <c r="J117" s="19">
        <f t="shared" ref="J117" si="324">IF((K116-J116)*$F$2&lt;=144,(K116-J116)*$F$2,144)</f>
        <v>144</v>
      </c>
      <c r="K117" s="19">
        <f t="shared" ref="K117" si="325">IF((L116-K116)*$F$2&lt;=144,(L116-K116)*$F$2,144)</f>
        <v>144</v>
      </c>
      <c r="L117" s="19">
        <f t="shared" ref="L117" si="326">IF((M116-L116)*$F$2&lt;=144,(M116-L116)*$F$2,144)</f>
        <v>144</v>
      </c>
      <c r="M117" s="19">
        <f>IF((M116+$B$3)*$B$2*$F$2&lt;=144,(M116+$B$3)*$B$2*$F$2,144)</f>
        <v>144</v>
      </c>
      <c r="N117" s="21"/>
      <c r="O117" s="21"/>
      <c r="P117" s="21"/>
      <c r="Q117" s="22"/>
      <c r="R117" s="23"/>
      <c r="S117" s="20"/>
      <c r="T117" s="21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>
      <c r="A119" s="18">
        <f>A115+1</f>
        <v>58</v>
      </c>
      <c r="B119" s="18">
        <f t="shared" ref="B119:M119" si="327">B115+100</f>
        <v>204701</v>
      </c>
      <c r="C119" s="18">
        <f t="shared" si="327"/>
        <v>204702</v>
      </c>
      <c r="D119" s="18">
        <f t="shared" si="327"/>
        <v>204703</v>
      </c>
      <c r="E119" s="18">
        <f t="shared" si="327"/>
        <v>204704</v>
      </c>
      <c r="F119" s="18">
        <f t="shared" si="327"/>
        <v>204705</v>
      </c>
      <c r="G119" s="18">
        <f t="shared" si="327"/>
        <v>204706</v>
      </c>
      <c r="H119" s="18">
        <f t="shared" si="327"/>
        <v>204707</v>
      </c>
      <c r="I119" s="18">
        <f t="shared" si="327"/>
        <v>204708</v>
      </c>
      <c r="J119" s="18">
        <f t="shared" si="327"/>
        <v>204709</v>
      </c>
      <c r="K119" s="18">
        <f t="shared" si="327"/>
        <v>204710</v>
      </c>
      <c r="L119" s="18">
        <f t="shared" si="327"/>
        <v>204711</v>
      </c>
      <c r="M119" s="18">
        <f t="shared" si="327"/>
        <v>204712</v>
      </c>
      <c r="N119" s="21">
        <f>M120-B120</f>
        <v>38582090.016580373</v>
      </c>
      <c r="O119" s="21">
        <f>SUM(B121:M121)</f>
        <v>1728</v>
      </c>
      <c r="P119" s="21">
        <f>N119-O119+$F$3</f>
        <v>38584562.016580373</v>
      </c>
      <c r="Q119" s="22" t="str">
        <f>IF(P119&lt;=1950,"A",IF(P119&lt;=3300,"B",IF(P119&lt;=6950,"C",IF(P119&lt;=9000,"D",IF(P119&lt;=18000,"E",IF(P119&lt;=40000,"F","G"))))))</f>
        <v>G</v>
      </c>
      <c r="R119" s="23">
        <f>IF(Q119=$F$4,0,VLOOKUP(Q119,区分ち!$A$2:$B$8,2)-$F$5)</f>
        <v>436.85</v>
      </c>
      <c r="S119" s="20">
        <f>VLOOKUP(Q119,区分ち!$A$2:$C$8,3)</f>
        <v>0.45</v>
      </c>
      <c r="T119" s="21">
        <f>(P119-$F$3)*S119</f>
        <v>17361162.90746117</v>
      </c>
      <c r="U119" s="4"/>
      <c r="V119" s="4"/>
      <c r="W119" s="4"/>
      <c r="X119" s="4"/>
      <c r="Y119" s="4"/>
      <c r="Z119" s="4"/>
      <c r="AA119" s="4"/>
      <c r="AB119" s="4"/>
      <c r="AC119" s="4"/>
    </row>
    <row r="120" spans="1:29">
      <c r="A120" s="18" t="s">
        <v>26</v>
      </c>
      <c r="B120" s="19">
        <f>(M116-T115-O115+$B$3)*(1+$B$2)</f>
        <v>42950185.835847408</v>
      </c>
      <c r="C120" s="19">
        <f>(B120+$B$3)*(1+$B$2)</f>
        <v>45527196.985998258</v>
      </c>
      <c r="D120" s="19">
        <f t="shared" ref="D120:M120" si="328">(C120+$B$3)*(1+$B$2)</f>
        <v>48258828.805158153</v>
      </c>
      <c r="E120" s="19">
        <f t="shared" si="328"/>
        <v>51154358.533467643</v>
      </c>
      <c r="F120" s="19">
        <f t="shared" si="328"/>
        <v>54223620.045475706</v>
      </c>
      <c r="G120" s="19">
        <f t="shared" si="328"/>
        <v>57477037.248204254</v>
      </c>
      <c r="H120" s="19">
        <f t="shared" si="328"/>
        <v>60925659.48309651</v>
      </c>
      <c r="I120" s="19">
        <f t="shared" si="328"/>
        <v>64581199.052082308</v>
      </c>
      <c r="J120" s="19">
        <f t="shared" si="328"/>
        <v>68456070.99520725</v>
      </c>
      <c r="K120" s="19">
        <f t="shared" si="328"/>
        <v>72563435.254919693</v>
      </c>
      <c r="L120" s="19">
        <f t="shared" si="328"/>
        <v>76917241.37021488</v>
      </c>
      <c r="M120" s="19">
        <f t="shared" si="328"/>
        <v>81532275.852427781</v>
      </c>
      <c r="N120" s="21"/>
      <c r="O120" s="21"/>
      <c r="P120" s="21"/>
      <c r="Q120" s="22"/>
      <c r="R120" s="23"/>
      <c r="S120" s="20"/>
      <c r="T120" s="21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>
      <c r="A121" s="18" t="s">
        <v>27</v>
      </c>
      <c r="B121" s="19">
        <f>IF((C120-B120)*$F$2&lt;=144,(C120-B120)*$F$2,144)</f>
        <v>144</v>
      </c>
      <c r="C121" s="19">
        <f t="shared" ref="C121" si="329">IF((D120-C120)*$F$2&lt;=144,(D120-C120)*$F$2,144)</f>
        <v>144</v>
      </c>
      <c r="D121" s="19">
        <f t="shared" ref="D121" si="330">IF((E120-D120)*$F$2&lt;=144,(E120-D120)*$F$2,144)</f>
        <v>144</v>
      </c>
      <c r="E121" s="19">
        <f t="shared" ref="E121" si="331">IF((F120-E120)*$F$2&lt;=144,(F120-E120)*$F$2,144)</f>
        <v>144</v>
      </c>
      <c r="F121" s="19">
        <f t="shared" ref="F121" si="332">IF((G120-F120)*$F$2&lt;=144,(G120-F120)*$F$2,144)</f>
        <v>144</v>
      </c>
      <c r="G121" s="19">
        <f t="shared" ref="G121" si="333">IF((H120-G120)*$F$2&lt;=144,(H120-G120)*$F$2,144)</f>
        <v>144</v>
      </c>
      <c r="H121" s="19">
        <f t="shared" ref="H121" si="334">IF((I120-H120)*$F$2&lt;=144,(I120-H120)*$F$2,144)</f>
        <v>144</v>
      </c>
      <c r="I121" s="19">
        <f t="shared" ref="I121" si="335">IF((J120-I120)*$F$2&lt;=144,(J120-I120)*$F$2,144)</f>
        <v>144</v>
      </c>
      <c r="J121" s="19">
        <f t="shared" ref="J121" si="336">IF((K120-J120)*$F$2&lt;=144,(K120-J120)*$F$2,144)</f>
        <v>144</v>
      </c>
      <c r="K121" s="19">
        <f t="shared" ref="K121" si="337">IF((L120-K120)*$F$2&lt;=144,(L120-K120)*$F$2,144)</f>
        <v>144</v>
      </c>
      <c r="L121" s="19">
        <f t="shared" ref="L121" si="338">IF((M120-L120)*$F$2&lt;=144,(M120-L120)*$F$2,144)</f>
        <v>144</v>
      </c>
      <c r="M121" s="19">
        <f>IF((M120+$B$3)*$B$2*$F$2&lt;=144,(M120+$B$3)*$B$2*$F$2,144)</f>
        <v>144</v>
      </c>
      <c r="N121" s="21"/>
      <c r="O121" s="21"/>
      <c r="P121" s="21"/>
      <c r="Q121" s="22"/>
      <c r="R121" s="23"/>
      <c r="S121" s="20"/>
      <c r="T121" s="21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>
      <c r="A123" s="18">
        <f>A119+1</f>
        <v>59</v>
      </c>
      <c r="B123" s="18">
        <f t="shared" ref="B123:M123" si="339">B119+100</f>
        <v>204801</v>
      </c>
      <c r="C123" s="18">
        <f t="shared" si="339"/>
        <v>204802</v>
      </c>
      <c r="D123" s="18">
        <f t="shared" si="339"/>
        <v>204803</v>
      </c>
      <c r="E123" s="18">
        <f t="shared" si="339"/>
        <v>204804</v>
      </c>
      <c r="F123" s="18">
        <f t="shared" si="339"/>
        <v>204805</v>
      </c>
      <c r="G123" s="18">
        <f t="shared" si="339"/>
        <v>204806</v>
      </c>
      <c r="H123" s="18">
        <f t="shared" si="339"/>
        <v>204807</v>
      </c>
      <c r="I123" s="18">
        <f t="shared" si="339"/>
        <v>204808</v>
      </c>
      <c r="J123" s="18">
        <f t="shared" si="339"/>
        <v>204809</v>
      </c>
      <c r="K123" s="18">
        <f t="shared" si="339"/>
        <v>204810</v>
      </c>
      <c r="L123" s="18">
        <f t="shared" si="339"/>
        <v>204811</v>
      </c>
      <c r="M123" s="18">
        <f t="shared" si="339"/>
        <v>204812</v>
      </c>
      <c r="N123" s="21">
        <f>M124-B124</f>
        <v>61101861.944454551</v>
      </c>
      <c r="O123" s="21">
        <f>SUM(B125:M125)</f>
        <v>1728</v>
      </c>
      <c r="P123" s="21">
        <f>N123-O123+$F$3</f>
        <v>61104333.944454551</v>
      </c>
      <c r="Q123" s="22" t="str">
        <f>IF(P123&lt;=1950,"A",IF(P123&lt;=3300,"B",IF(P123&lt;=6950,"C",IF(P123&lt;=9000,"D",IF(P123&lt;=18000,"E",IF(P123&lt;=40000,"F","G"))))))</f>
        <v>G</v>
      </c>
      <c r="R123" s="23">
        <f>IF(Q123=$F$4,0,VLOOKUP(Q123,区分ち!$A$2:$B$8,2)-$F$5)</f>
        <v>436.85</v>
      </c>
      <c r="S123" s="20">
        <f>VLOOKUP(Q123,区分ち!$A$2:$C$8,3)</f>
        <v>0.45</v>
      </c>
      <c r="T123" s="21">
        <f>(P123-$F$3)*S123</f>
        <v>27495060.275004547</v>
      </c>
      <c r="U123" s="4"/>
      <c r="V123" s="4"/>
      <c r="W123" s="4"/>
      <c r="X123" s="4"/>
      <c r="Y123" s="4"/>
      <c r="Z123" s="4"/>
      <c r="AA123" s="4"/>
      <c r="AB123" s="4"/>
      <c r="AC123" s="4"/>
    </row>
    <row r="124" spans="1:29">
      <c r="A124" s="18" t="s">
        <v>26</v>
      </c>
      <c r="B124" s="19">
        <f>(M120-T119-O119+$B$3)*(1+$B$2)</f>
        <v>68019548.041664615</v>
      </c>
      <c r="C124" s="19">
        <f>(B124+$B$3)*(1+$B$2)</f>
        <v>72100720.924164489</v>
      </c>
      <c r="D124" s="19">
        <f t="shared" ref="D124:M124" si="340">(C124+$B$3)*(1+$B$2)</f>
        <v>76426764.179614365</v>
      </c>
      <c r="E124" s="19">
        <f t="shared" si="340"/>
        <v>81012370.030391231</v>
      </c>
      <c r="F124" s="19">
        <f t="shared" si="340"/>
        <v>85873112.232214704</v>
      </c>
      <c r="G124" s="19">
        <f t="shared" si="340"/>
        <v>91025498.966147587</v>
      </c>
      <c r="H124" s="19">
        <f t="shared" si="340"/>
        <v>96487028.904116452</v>
      </c>
      <c r="I124" s="19">
        <f t="shared" si="340"/>
        <v>102276250.63836345</v>
      </c>
      <c r="J124" s="19">
        <f t="shared" si="340"/>
        <v>108412825.67666526</v>
      </c>
      <c r="K124" s="19">
        <f t="shared" si="340"/>
        <v>114917595.21726519</v>
      </c>
      <c r="L124" s="19">
        <f t="shared" si="340"/>
        <v>121812650.9303011</v>
      </c>
      <c r="M124" s="19">
        <f t="shared" si="340"/>
        <v>129121409.98611917</v>
      </c>
      <c r="N124" s="21"/>
      <c r="O124" s="21"/>
      <c r="P124" s="21"/>
      <c r="Q124" s="22"/>
      <c r="R124" s="23"/>
      <c r="S124" s="20"/>
      <c r="T124" s="21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>
      <c r="A125" s="18" t="s">
        <v>27</v>
      </c>
      <c r="B125" s="19">
        <f>IF((C124-B124)*$F$2&lt;=144,(C124-B124)*$F$2,144)</f>
        <v>144</v>
      </c>
      <c r="C125" s="19">
        <f t="shared" ref="C125" si="341">IF((D124-C124)*$F$2&lt;=144,(D124-C124)*$F$2,144)</f>
        <v>144</v>
      </c>
      <c r="D125" s="19">
        <f t="shared" ref="D125" si="342">IF((E124-D124)*$F$2&lt;=144,(E124-D124)*$F$2,144)</f>
        <v>144</v>
      </c>
      <c r="E125" s="19">
        <f t="shared" ref="E125" si="343">IF((F124-E124)*$F$2&lt;=144,(F124-E124)*$F$2,144)</f>
        <v>144</v>
      </c>
      <c r="F125" s="19">
        <f t="shared" ref="F125" si="344">IF((G124-F124)*$F$2&lt;=144,(G124-F124)*$F$2,144)</f>
        <v>144</v>
      </c>
      <c r="G125" s="19">
        <f t="shared" ref="G125" si="345">IF((H124-G124)*$F$2&lt;=144,(H124-G124)*$F$2,144)</f>
        <v>144</v>
      </c>
      <c r="H125" s="19">
        <f t="shared" ref="H125" si="346">IF((I124-H124)*$F$2&lt;=144,(I124-H124)*$F$2,144)</f>
        <v>144</v>
      </c>
      <c r="I125" s="19">
        <f t="shared" ref="I125" si="347">IF((J124-I124)*$F$2&lt;=144,(J124-I124)*$F$2,144)</f>
        <v>144</v>
      </c>
      <c r="J125" s="19">
        <f t="shared" ref="J125" si="348">IF((K124-J124)*$F$2&lt;=144,(K124-J124)*$F$2,144)</f>
        <v>144</v>
      </c>
      <c r="K125" s="19">
        <f t="shared" ref="K125" si="349">IF((L124-K124)*$F$2&lt;=144,(L124-K124)*$F$2,144)</f>
        <v>144</v>
      </c>
      <c r="L125" s="19">
        <f t="shared" ref="L125" si="350">IF((M124-L124)*$F$2&lt;=144,(M124-L124)*$F$2,144)</f>
        <v>144</v>
      </c>
      <c r="M125" s="19">
        <f>IF((M124+$B$3)*$B$2*$F$2&lt;=144,(M124+$B$3)*$B$2*$F$2,144)</f>
        <v>144</v>
      </c>
      <c r="N125" s="21"/>
      <c r="O125" s="21"/>
      <c r="P125" s="21"/>
      <c r="Q125" s="22"/>
      <c r="R125" s="23"/>
      <c r="S125" s="20"/>
      <c r="T125" s="21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>
      <c r="A127" s="18">
        <f>A123+1</f>
        <v>60</v>
      </c>
      <c r="B127" s="18">
        <f t="shared" ref="B127:M127" si="351">B123+100</f>
        <v>204901</v>
      </c>
      <c r="C127" s="18">
        <f t="shared" si="351"/>
        <v>204902</v>
      </c>
      <c r="D127" s="18">
        <f t="shared" si="351"/>
        <v>204903</v>
      </c>
      <c r="E127" s="18">
        <f t="shared" si="351"/>
        <v>204904</v>
      </c>
      <c r="F127" s="18">
        <f t="shared" si="351"/>
        <v>204905</v>
      </c>
      <c r="G127" s="18">
        <f t="shared" si="351"/>
        <v>204906</v>
      </c>
      <c r="H127" s="18">
        <f t="shared" si="351"/>
        <v>204907</v>
      </c>
      <c r="I127" s="18">
        <f t="shared" si="351"/>
        <v>204908</v>
      </c>
      <c r="J127" s="18">
        <f t="shared" si="351"/>
        <v>204909</v>
      </c>
      <c r="K127" s="18">
        <f t="shared" si="351"/>
        <v>204910</v>
      </c>
      <c r="L127" s="18">
        <f t="shared" si="351"/>
        <v>204911</v>
      </c>
      <c r="M127" s="18">
        <f t="shared" si="351"/>
        <v>204912</v>
      </c>
      <c r="N127" s="21">
        <f>M128-B128</f>
        <v>96766606.244945928</v>
      </c>
      <c r="O127" s="21">
        <f>SUM(B129:M129)</f>
        <v>1728</v>
      </c>
      <c r="P127" s="21">
        <f>N127-O127+$F$3</f>
        <v>96769078.244945928</v>
      </c>
      <c r="Q127" s="22" t="str">
        <f>IF(P127&lt;=1950,"A",IF(P127&lt;=3300,"B",IF(P127&lt;=6950,"C",IF(P127&lt;=9000,"D",IF(P127&lt;=18000,"E",IF(P127&lt;=40000,"F","G"))))))</f>
        <v>G</v>
      </c>
      <c r="R127" s="23">
        <f>IF(Q127=$F$4,0,VLOOKUP(Q127,区分ち!$A$2:$B$8,2)-$F$5)</f>
        <v>436.85</v>
      </c>
      <c r="S127" s="20">
        <f>VLOOKUP(Q127,区分ち!$A$2:$C$8,3)</f>
        <v>0.45</v>
      </c>
      <c r="T127" s="21">
        <f>(P127-$F$3)*S127</f>
        <v>43544195.210225672</v>
      </c>
      <c r="U127" s="4"/>
      <c r="V127" s="4"/>
      <c r="W127" s="4"/>
      <c r="X127" s="4"/>
      <c r="Y127" s="4"/>
      <c r="Z127" s="4"/>
      <c r="AA127" s="4"/>
      <c r="AB127" s="4"/>
      <c r="AC127" s="4"/>
    </row>
    <row r="128" spans="1:29">
      <c r="A128" s="18" t="s">
        <v>26</v>
      </c>
      <c r="B128" s="19">
        <f>(M124-T123-O123+$B$3)*(1+$B$2)</f>
        <v>107722099.0137815</v>
      </c>
      <c r="C128" s="19">
        <f>(B128+$B$3)*(1+$B$2)</f>
        <v>114185424.9546084</v>
      </c>
      <c r="D128" s="19">
        <f t="shared" ref="D128:M128" si="352">(C128+$B$3)*(1+$B$2)</f>
        <v>121036550.45188491</v>
      </c>
      <c r="E128" s="19">
        <f t="shared" si="352"/>
        <v>128298743.47899801</v>
      </c>
      <c r="F128" s="19">
        <f t="shared" si="352"/>
        <v>135996668.08773789</v>
      </c>
      <c r="G128" s="19">
        <f t="shared" si="352"/>
        <v>144156468.17300218</v>
      </c>
      <c r="H128" s="19">
        <f t="shared" si="352"/>
        <v>152805856.26338232</v>
      </c>
      <c r="I128" s="19">
        <f t="shared" si="352"/>
        <v>161974207.63918525</v>
      </c>
      <c r="J128" s="19">
        <f t="shared" si="352"/>
        <v>171692660.09753639</v>
      </c>
      <c r="K128" s="19">
        <f t="shared" si="352"/>
        <v>181994219.70338857</v>
      </c>
      <c r="L128" s="19">
        <f t="shared" si="352"/>
        <v>192913872.88559189</v>
      </c>
      <c r="M128" s="19">
        <f t="shared" si="352"/>
        <v>204488705.25872743</v>
      </c>
      <c r="N128" s="21"/>
      <c r="O128" s="21"/>
      <c r="P128" s="21"/>
      <c r="Q128" s="22"/>
      <c r="R128" s="23"/>
      <c r="S128" s="20"/>
      <c r="T128" s="21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>
      <c r="A129" s="18" t="s">
        <v>27</v>
      </c>
      <c r="B129" s="19">
        <f>IF((C128-B128)*$F$2&lt;=144,(C128-B128)*$F$2,144)</f>
        <v>144</v>
      </c>
      <c r="C129" s="19">
        <f t="shared" ref="C129" si="353">IF((D128-C128)*$F$2&lt;=144,(D128-C128)*$F$2,144)</f>
        <v>144</v>
      </c>
      <c r="D129" s="19">
        <f t="shared" ref="D129" si="354">IF((E128-D128)*$F$2&lt;=144,(E128-D128)*$F$2,144)</f>
        <v>144</v>
      </c>
      <c r="E129" s="19">
        <f t="shared" ref="E129" si="355">IF((F128-E128)*$F$2&lt;=144,(F128-E128)*$F$2,144)</f>
        <v>144</v>
      </c>
      <c r="F129" s="19">
        <f t="shared" ref="F129" si="356">IF((G128-F128)*$F$2&lt;=144,(G128-F128)*$F$2,144)</f>
        <v>144</v>
      </c>
      <c r="G129" s="19">
        <f t="shared" ref="G129" si="357">IF((H128-G128)*$F$2&lt;=144,(H128-G128)*$F$2,144)</f>
        <v>144</v>
      </c>
      <c r="H129" s="19">
        <f t="shared" ref="H129" si="358">IF((I128-H128)*$F$2&lt;=144,(I128-H128)*$F$2,144)</f>
        <v>144</v>
      </c>
      <c r="I129" s="19">
        <f t="shared" ref="I129" si="359">IF((J128-I128)*$F$2&lt;=144,(J128-I128)*$F$2,144)</f>
        <v>144</v>
      </c>
      <c r="J129" s="19">
        <f t="shared" ref="J129" si="360">IF((K128-J128)*$F$2&lt;=144,(K128-J128)*$F$2,144)</f>
        <v>144</v>
      </c>
      <c r="K129" s="19">
        <f t="shared" ref="K129" si="361">IF((L128-K128)*$F$2&lt;=144,(L128-K128)*$F$2,144)</f>
        <v>144</v>
      </c>
      <c r="L129" s="19">
        <f t="shared" ref="L129" si="362">IF((M128-L128)*$F$2&lt;=144,(M128-L128)*$F$2,144)</f>
        <v>144</v>
      </c>
      <c r="M129" s="19">
        <f>IF((M128+$B$3)*$B$2*$F$2&lt;=144,(M128+$B$3)*$B$2*$F$2,144)</f>
        <v>144</v>
      </c>
      <c r="N129" s="21"/>
      <c r="O129" s="21"/>
      <c r="P129" s="21"/>
      <c r="Q129" s="22"/>
      <c r="R129" s="23"/>
      <c r="S129" s="20"/>
      <c r="T129" s="21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>
      <c r="A131" s="18">
        <f>A127+1</f>
        <v>61</v>
      </c>
      <c r="B131" s="18">
        <f t="shared" ref="B131:M131" si="363">B127+100</f>
        <v>205001</v>
      </c>
      <c r="C131" s="18">
        <f t="shared" si="363"/>
        <v>205002</v>
      </c>
      <c r="D131" s="18">
        <f t="shared" si="363"/>
        <v>205003</v>
      </c>
      <c r="E131" s="18">
        <f t="shared" si="363"/>
        <v>205004</v>
      </c>
      <c r="F131" s="18">
        <f t="shared" si="363"/>
        <v>205005</v>
      </c>
      <c r="G131" s="18">
        <f t="shared" si="363"/>
        <v>205006</v>
      </c>
      <c r="H131" s="18">
        <f t="shared" si="363"/>
        <v>205007</v>
      </c>
      <c r="I131" s="18">
        <f t="shared" si="363"/>
        <v>205008</v>
      </c>
      <c r="J131" s="18">
        <f t="shared" si="363"/>
        <v>205009</v>
      </c>
      <c r="K131" s="18">
        <f t="shared" si="363"/>
        <v>205010</v>
      </c>
      <c r="L131" s="18">
        <f t="shared" si="363"/>
        <v>205011</v>
      </c>
      <c r="M131" s="18">
        <f t="shared" si="363"/>
        <v>205012</v>
      </c>
      <c r="N131" s="21">
        <f>M132-B132</f>
        <v>153249149.23398161</v>
      </c>
      <c r="O131" s="21">
        <f>SUM(B133:M133)</f>
        <v>1728</v>
      </c>
      <c r="P131" s="21">
        <f>N131-O131+$F$3</f>
        <v>153251621.23398161</v>
      </c>
      <c r="Q131" s="22" t="str">
        <f>IF(P131&lt;=1950,"A",IF(P131&lt;=3300,"B",IF(P131&lt;=6950,"C",IF(P131&lt;=9000,"D",IF(P131&lt;=18000,"E",IF(P131&lt;=40000,"F","G"))))))</f>
        <v>G</v>
      </c>
      <c r="R131" s="23">
        <f>IF(Q131=$F$4,0,VLOOKUP(Q131,区分ち!$A$2:$B$8,2)-$F$5)</f>
        <v>436.85</v>
      </c>
      <c r="S131" s="20">
        <f>VLOOKUP(Q131,区分ち!$A$2:$C$8,3)</f>
        <v>0.45</v>
      </c>
      <c r="T131" s="21">
        <f>(P131-$F$3)*S131</f>
        <v>68961339.555291727</v>
      </c>
      <c r="U131" s="4"/>
      <c r="V131" s="4"/>
      <c r="W131" s="4"/>
      <c r="X131" s="4"/>
      <c r="Y131" s="4"/>
      <c r="Z131" s="4"/>
      <c r="AA131" s="4"/>
      <c r="AB131" s="4"/>
      <c r="AC131" s="4"/>
    </row>
    <row r="132" spans="1:29">
      <c r="A132" s="18" t="s">
        <v>26</v>
      </c>
      <c r="B132" s="19">
        <f>(M128-T127-O127+$B$3)*(1+$B$2)</f>
        <v>170599348.97141188</v>
      </c>
      <c r="C132" s="19">
        <f>(B132+$B$3)*(1+$B$2)</f>
        <v>180835309.90969661</v>
      </c>
      <c r="D132" s="19">
        <f t="shared" ref="D132:M132" si="364">(C132+$B$3)*(1+$B$2)</f>
        <v>191685428.50427842</v>
      </c>
      <c r="E132" s="19">
        <f t="shared" si="364"/>
        <v>203186554.21453515</v>
      </c>
      <c r="F132" s="19">
        <f t="shared" si="364"/>
        <v>215377747.46740726</v>
      </c>
      <c r="G132" s="19">
        <f t="shared" si="364"/>
        <v>228300412.31545171</v>
      </c>
      <c r="H132" s="19">
        <f t="shared" si="364"/>
        <v>241998437.05437884</v>
      </c>
      <c r="I132" s="19">
        <f t="shared" si="364"/>
        <v>256518343.27764159</v>
      </c>
      <c r="J132" s="19">
        <f t="shared" si="364"/>
        <v>271909443.87430012</v>
      </c>
      <c r="K132" s="19">
        <f t="shared" si="364"/>
        <v>288224010.50675815</v>
      </c>
      <c r="L132" s="19">
        <f t="shared" si="364"/>
        <v>305517451.13716364</v>
      </c>
      <c r="M132" s="19">
        <f t="shared" si="364"/>
        <v>323848498.20539349</v>
      </c>
      <c r="N132" s="21"/>
      <c r="O132" s="21"/>
      <c r="P132" s="21"/>
      <c r="Q132" s="22"/>
      <c r="R132" s="23"/>
      <c r="S132" s="20"/>
      <c r="T132" s="21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>
      <c r="A133" s="18" t="s">
        <v>27</v>
      </c>
      <c r="B133" s="19">
        <f>IF((C132-B132)*$F$2&lt;=144,(C132-B132)*$F$2,144)</f>
        <v>144</v>
      </c>
      <c r="C133" s="19">
        <f t="shared" ref="C133" si="365">IF((D132-C132)*$F$2&lt;=144,(D132-C132)*$F$2,144)</f>
        <v>144</v>
      </c>
      <c r="D133" s="19">
        <f t="shared" ref="D133" si="366">IF((E132-D132)*$F$2&lt;=144,(E132-D132)*$F$2,144)</f>
        <v>144</v>
      </c>
      <c r="E133" s="19">
        <f t="shared" ref="E133" si="367">IF((F132-E132)*$F$2&lt;=144,(F132-E132)*$F$2,144)</f>
        <v>144</v>
      </c>
      <c r="F133" s="19">
        <f t="shared" ref="F133" si="368">IF((G132-F132)*$F$2&lt;=144,(G132-F132)*$F$2,144)</f>
        <v>144</v>
      </c>
      <c r="G133" s="19">
        <f t="shared" ref="G133" si="369">IF((H132-G132)*$F$2&lt;=144,(H132-G132)*$F$2,144)</f>
        <v>144</v>
      </c>
      <c r="H133" s="19">
        <f t="shared" ref="H133" si="370">IF((I132-H132)*$F$2&lt;=144,(I132-H132)*$F$2,144)</f>
        <v>144</v>
      </c>
      <c r="I133" s="19">
        <f t="shared" ref="I133" si="371">IF((J132-I132)*$F$2&lt;=144,(J132-I132)*$F$2,144)</f>
        <v>144</v>
      </c>
      <c r="J133" s="19">
        <f t="shared" ref="J133" si="372">IF((K132-J132)*$F$2&lt;=144,(K132-J132)*$F$2,144)</f>
        <v>144</v>
      </c>
      <c r="K133" s="19">
        <f t="shared" ref="K133" si="373">IF((L132-K132)*$F$2&lt;=144,(L132-K132)*$F$2,144)</f>
        <v>144</v>
      </c>
      <c r="L133" s="19">
        <f t="shared" ref="L133" si="374">IF((M132-L132)*$F$2&lt;=144,(M132-L132)*$F$2,144)</f>
        <v>144</v>
      </c>
      <c r="M133" s="19">
        <f>IF((M132+$B$3)*$B$2*$F$2&lt;=144,(M132+$B$3)*$B$2*$F$2,144)</f>
        <v>144</v>
      </c>
      <c r="N133" s="21"/>
      <c r="O133" s="21"/>
      <c r="P133" s="21"/>
      <c r="Q133" s="22"/>
      <c r="R133" s="23"/>
      <c r="S133" s="20"/>
      <c r="T133" s="21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>
      <c r="A135" s="18">
        <f>A131+1</f>
        <v>62</v>
      </c>
      <c r="B135" s="18">
        <f t="shared" ref="B135:M135" si="375">B131+100</f>
        <v>205101</v>
      </c>
      <c r="C135" s="18">
        <f t="shared" si="375"/>
        <v>205102</v>
      </c>
      <c r="D135" s="18">
        <f t="shared" si="375"/>
        <v>205103</v>
      </c>
      <c r="E135" s="18">
        <f t="shared" si="375"/>
        <v>205104</v>
      </c>
      <c r="F135" s="18">
        <f t="shared" si="375"/>
        <v>205105</v>
      </c>
      <c r="G135" s="18">
        <f t="shared" si="375"/>
        <v>205106</v>
      </c>
      <c r="H135" s="18">
        <f t="shared" si="375"/>
        <v>205107</v>
      </c>
      <c r="I135" s="18">
        <f t="shared" si="375"/>
        <v>205108</v>
      </c>
      <c r="J135" s="18">
        <f t="shared" si="375"/>
        <v>205109</v>
      </c>
      <c r="K135" s="18">
        <f t="shared" si="375"/>
        <v>205110</v>
      </c>
      <c r="L135" s="18">
        <f t="shared" si="375"/>
        <v>205111</v>
      </c>
      <c r="M135" s="18">
        <f t="shared" si="375"/>
        <v>205112</v>
      </c>
      <c r="N135" s="21">
        <f>M136-B136</f>
        <v>242701007.78731215</v>
      </c>
      <c r="O135" s="21">
        <f>SUM(B137:M137)</f>
        <v>1728</v>
      </c>
      <c r="P135" s="21">
        <f>N135-O135+$F$3</f>
        <v>242703479.78731215</v>
      </c>
      <c r="Q135" s="22" t="str">
        <f>IF(P135&lt;=1950,"A",IF(P135&lt;=3300,"B",IF(P135&lt;=6950,"C",IF(P135&lt;=9000,"D",IF(P135&lt;=18000,"E",IF(P135&lt;=40000,"F","G"))))))</f>
        <v>G</v>
      </c>
      <c r="R135" s="23">
        <f>IF(Q135=$F$4,0,VLOOKUP(Q135,区分ち!$A$2:$B$8,2)-$F$5)</f>
        <v>436.85</v>
      </c>
      <c r="S135" s="20">
        <f>VLOOKUP(Q135,区分ち!$A$2:$C$8,3)</f>
        <v>0.45</v>
      </c>
      <c r="T135" s="21">
        <f>(P135-$F$3)*S135</f>
        <v>109214675.90429047</v>
      </c>
      <c r="U135" s="4"/>
      <c r="V135" s="4"/>
      <c r="W135" s="4"/>
      <c r="X135" s="4"/>
      <c r="Y135" s="4"/>
      <c r="Z135" s="4"/>
      <c r="AA135" s="4"/>
      <c r="AB135" s="4"/>
      <c r="AC135" s="4"/>
    </row>
    <row r="136" spans="1:29">
      <c r="A136" s="18" t="s">
        <v>26</v>
      </c>
      <c r="B136" s="19">
        <f>(M132-T131-O131+$B$3)*(1+$B$2)</f>
        <v>270178556.48910791</v>
      </c>
      <c r="C136" s="19">
        <f>(B136+$B$3)*(1+$B$2)</f>
        <v>286389269.87845439</v>
      </c>
      <c r="D136" s="19">
        <f t="shared" ref="D136:M136" si="376">(C136+$B$3)*(1+$B$2)</f>
        <v>303572626.07116169</v>
      </c>
      <c r="E136" s="19">
        <f t="shared" si="376"/>
        <v>321786983.63543141</v>
      </c>
      <c r="F136" s="19">
        <f t="shared" si="376"/>
        <v>341094202.6535573</v>
      </c>
      <c r="G136" s="19">
        <f t="shared" si="376"/>
        <v>361559854.81277078</v>
      </c>
      <c r="H136" s="19">
        <f t="shared" si="376"/>
        <v>383253446.10153705</v>
      </c>
      <c r="I136" s="19">
        <f t="shared" si="376"/>
        <v>406248652.86762929</v>
      </c>
      <c r="J136" s="19">
        <f t="shared" si="376"/>
        <v>430623572.0396871</v>
      </c>
      <c r="K136" s="19">
        <f t="shared" si="376"/>
        <v>456460986.36206836</v>
      </c>
      <c r="L136" s="19">
        <f t="shared" si="376"/>
        <v>483848645.54379249</v>
      </c>
      <c r="M136" s="19">
        <f t="shared" si="376"/>
        <v>512879564.27642006</v>
      </c>
      <c r="N136" s="21"/>
      <c r="O136" s="21"/>
      <c r="P136" s="21"/>
      <c r="Q136" s="22"/>
      <c r="R136" s="23"/>
      <c r="S136" s="20"/>
      <c r="T136" s="21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>
      <c r="A137" s="18" t="s">
        <v>27</v>
      </c>
      <c r="B137" s="19">
        <f>IF((C136-B136)*$F$2&lt;=144,(C136-B136)*$F$2,144)</f>
        <v>144</v>
      </c>
      <c r="C137" s="19">
        <f t="shared" ref="C137" si="377">IF((D136-C136)*$F$2&lt;=144,(D136-C136)*$F$2,144)</f>
        <v>144</v>
      </c>
      <c r="D137" s="19">
        <f t="shared" ref="D137" si="378">IF((E136-D136)*$F$2&lt;=144,(E136-D136)*$F$2,144)</f>
        <v>144</v>
      </c>
      <c r="E137" s="19">
        <f t="shared" ref="E137" si="379">IF((F136-E136)*$F$2&lt;=144,(F136-E136)*$F$2,144)</f>
        <v>144</v>
      </c>
      <c r="F137" s="19">
        <f t="shared" ref="F137" si="380">IF((G136-F136)*$F$2&lt;=144,(G136-F136)*$F$2,144)</f>
        <v>144</v>
      </c>
      <c r="G137" s="19">
        <f t="shared" ref="G137" si="381">IF((H136-G136)*$F$2&lt;=144,(H136-G136)*$F$2,144)</f>
        <v>144</v>
      </c>
      <c r="H137" s="19">
        <f t="shared" ref="H137" si="382">IF((I136-H136)*$F$2&lt;=144,(I136-H136)*$F$2,144)</f>
        <v>144</v>
      </c>
      <c r="I137" s="19">
        <f t="shared" ref="I137" si="383">IF((J136-I136)*$F$2&lt;=144,(J136-I136)*$F$2,144)</f>
        <v>144</v>
      </c>
      <c r="J137" s="19">
        <f t="shared" ref="J137" si="384">IF((K136-J136)*$F$2&lt;=144,(K136-J136)*$F$2,144)</f>
        <v>144</v>
      </c>
      <c r="K137" s="19">
        <f t="shared" ref="K137" si="385">IF((L136-K136)*$F$2&lt;=144,(L136-K136)*$F$2,144)</f>
        <v>144</v>
      </c>
      <c r="L137" s="19">
        <f t="shared" ref="L137" si="386">IF((M136-L136)*$F$2&lt;=144,(M136-L136)*$F$2,144)</f>
        <v>144</v>
      </c>
      <c r="M137" s="19">
        <f>IF((M136+$B$3)*$B$2*$F$2&lt;=144,(M136+$B$3)*$B$2*$F$2,144)</f>
        <v>144</v>
      </c>
      <c r="N137" s="21"/>
      <c r="O137" s="21"/>
      <c r="P137" s="21"/>
      <c r="Q137" s="22"/>
      <c r="R137" s="23"/>
      <c r="S137" s="20"/>
      <c r="T137" s="21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>
      <c r="A139" s="18">
        <f>A135+1</f>
        <v>63</v>
      </c>
      <c r="B139" s="18">
        <f t="shared" ref="B139:M139" si="387">B135+100</f>
        <v>205201</v>
      </c>
      <c r="C139" s="18">
        <f t="shared" si="387"/>
        <v>205202</v>
      </c>
      <c r="D139" s="18">
        <f t="shared" si="387"/>
        <v>205203</v>
      </c>
      <c r="E139" s="18">
        <f t="shared" si="387"/>
        <v>205204</v>
      </c>
      <c r="F139" s="18">
        <f t="shared" si="387"/>
        <v>205205</v>
      </c>
      <c r="G139" s="18">
        <f t="shared" si="387"/>
        <v>205206</v>
      </c>
      <c r="H139" s="18">
        <f t="shared" si="387"/>
        <v>205207</v>
      </c>
      <c r="I139" s="18">
        <f t="shared" si="387"/>
        <v>205208</v>
      </c>
      <c r="J139" s="18">
        <f t="shared" si="387"/>
        <v>205209</v>
      </c>
      <c r="K139" s="18">
        <f t="shared" si="387"/>
        <v>205210</v>
      </c>
      <c r="L139" s="18">
        <f t="shared" si="387"/>
        <v>205211</v>
      </c>
      <c r="M139" s="18">
        <f t="shared" si="387"/>
        <v>205212</v>
      </c>
      <c r="N139" s="21">
        <f>M140-B140</f>
        <v>384366637.11633027</v>
      </c>
      <c r="O139" s="21">
        <f>SUM(B141:M141)</f>
        <v>1728</v>
      </c>
      <c r="P139" s="21">
        <f>N139-O139+$F$3</f>
        <v>384369109.11633027</v>
      </c>
      <c r="Q139" s="22" t="str">
        <f>IF(P139&lt;=1950,"A",IF(P139&lt;=3300,"B",IF(P139&lt;=6950,"C",IF(P139&lt;=9000,"D",IF(P139&lt;=18000,"E",IF(P139&lt;=40000,"F","G"))))))</f>
        <v>G</v>
      </c>
      <c r="R139" s="23">
        <f>IF(Q139=$F$4,0,VLOOKUP(Q139,区分ち!$A$2:$B$8,2)-$F$5)</f>
        <v>436.85</v>
      </c>
      <c r="S139" s="20">
        <f>VLOOKUP(Q139,区分ち!$A$2:$C$8,3)</f>
        <v>0.45</v>
      </c>
      <c r="T139" s="21">
        <f>(P139-$F$3)*S139</f>
        <v>172964209.10234863</v>
      </c>
      <c r="U139" s="4"/>
      <c r="V139" s="4"/>
      <c r="W139" s="4"/>
      <c r="X139" s="4"/>
      <c r="Y139" s="4"/>
      <c r="Z139" s="4"/>
      <c r="AA139" s="4"/>
      <c r="AB139" s="4"/>
      <c r="AC139" s="4"/>
    </row>
    <row r="140" spans="1:29">
      <c r="A140" s="18" t="s">
        <v>26</v>
      </c>
      <c r="B140" s="19">
        <f>(M136-T135-O135+$B$3)*(1+$B$2)</f>
        <v>427882949.99445736</v>
      </c>
      <c r="C140" s="19">
        <f>(B140+$B$3)*(1+$B$2)</f>
        <v>453555926.99412483</v>
      </c>
      <c r="D140" s="19">
        <f t="shared" ref="D140:M140" si="388">(C140+$B$3)*(1+$B$2)</f>
        <v>480769282.61377233</v>
      </c>
      <c r="E140" s="19">
        <f t="shared" si="388"/>
        <v>509615439.57059872</v>
      </c>
      <c r="F140" s="19">
        <f t="shared" si="388"/>
        <v>540192365.94483471</v>
      </c>
      <c r="G140" s="19">
        <f t="shared" si="388"/>
        <v>572603907.90152478</v>
      </c>
      <c r="H140" s="19">
        <f t="shared" si="388"/>
        <v>606960142.37561631</v>
      </c>
      <c r="I140" s="19">
        <f t="shared" si="388"/>
        <v>643377750.91815329</v>
      </c>
      <c r="J140" s="19">
        <f t="shared" si="388"/>
        <v>681980415.97324252</v>
      </c>
      <c r="K140" s="19">
        <f t="shared" si="388"/>
        <v>722899240.93163717</v>
      </c>
      <c r="L140" s="19">
        <f t="shared" si="388"/>
        <v>766273195.38753545</v>
      </c>
      <c r="M140" s="19">
        <f t="shared" si="388"/>
        <v>812249587.11078763</v>
      </c>
      <c r="N140" s="21"/>
      <c r="O140" s="21"/>
      <c r="P140" s="21"/>
      <c r="Q140" s="22"/>
      <c r="R140" s="23"/>
      <c r="S140" s="20"/>
      <c r="T140" s="21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>
      <c r="A141" s="18" t="s">
        <v>27</v>
      </c>
      <c r="B141" s="19">
        <f>IF((C140-B140)*$F$2&lt;=144,(C140-B140)*$F$2,144)</f>
        <v>144</v>
      </c>
      <c r="C141" s="19">
        <f t="shared" ref="C141" si="389">IF((D140-C140)*$F$2&lt;=144,(D140-C140)*$F$2,144)</f>
        <v>144</v>
      </c>
      <c r="D141" s="19">
        <f t="shared" ref="D141" si="390">IF((E140-D140)*$F$2&lt;=144,(E140-D140)*$F$2,144)</f>
        <v>144</v>
      </c>
      <c r="E141" s="19">
        <f t="shared" ref="E141" si="391">IF((F140-E140)*$F$2&lt;=144,(F140-E140)*$F$2,144)</f>
        <v>144</v>
      </c>
      <c r="F141" s="19">
        <f t="shared" ref="F141" si="392">IF((G140-F140)*$F$2&lt;=144,(G140-F140)*$F$2,144)</f>
        <v>144</v>
      </c>
      <c r="G141" s="19">
        <f t="shared" ref="G141" si="393">IF((H140-G140)*$F$2&lt;=144,(H140-G140)*$F$2,144)</f>
        <v>144</v>
      </c>
      <c r="H141" s="19">
        <f t="shared" ref="H141" si="394">IF((I140-H140)*$F$2&lt;=144,(I140-H140)*$F$2,144)</f>
        <v>144</v>
      </c>
      <c r="I141" s="19">
        <f t="shared" ref="I141" si="395">IF((J140-I140)*$F$2&lt;=144,(J140-I140)*$F$2,144)</f>
        <v>144</v>
      </c>
      <c r="J141" s="19">
        <f t="shared" ref="J141" si="396">IF((K140-J140)*$F$2&lt;=144,(K140-J140)*$F$2,144)</f>
        <v>144</v>
      </c>
      <c r="K141" s="19">
        <f t="shared" ref="K141" si="397">IF((L140-K140)*$F$2&lt;=144,(L140-K140)*$F$2,144)</f>
        <v>144</v>
      </c>
      <c r="L141" s="19">
        <f t="shared" ref="L141" si="398">IF((M140-L140)*$F$2&lt;=144,(M140-L140)*$F$2,144)</f>
        <v>144</v>
      </c>
      <c r="M141" s="19">
        <f>IF((M140+$B$3)*$B$2*$F$2&lt;=144,(M140+$B$3)*$B$2*$F$2,144)</f>
        <v>144</v>
      </c>
      <c r="N141" s="21"/>
      <c r="O141" s="21"/>
      <c r="P141" s="21"/>
      <c r="Q141" s="22"/>
      <c r="R141" s="23"/>
      <c r="S141" s="20"/>
      <c r="T141" s="21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>
      <c r="A143" s="18">
        <f>A139+1</f>
        <v>64</v>
      </c>
      <c r="B143" s="18">
        <f t="shared" ref="B143:M143" si="399">B139+100</f>
        <v>205301</v>
      </c>
      <c r="C143" s="18">
        <f t="shared" si="399"/>
        <v>205302</v>
      </c>
      <c r="D143" s="18">
        <f t="shared" si="399"/>
        <v>205303</v>
      </c>
      <c r="E143" s="18">
        <f t="shared" si="399"/>
        <v>205304</v>
      </c>
      <c r="F143" s="18">
        <f t="shared" si="399"/>
        <v>205305</v>
      </c>
      <c r="G143" s="18">
        <f t="shared" si="399"/>
        <v>205306</v>
      </c>
      <c r="H143" s="18">
        <f t="shared" si="399"/>
        <v>205307</v>
      </c>
      <c r="I143" s="18">
        <f t="shared" si="399"/>
        <v>205308</v>
      </c>
      <c r="J143" s="18">
        <f t="shared" si="399"/>
        <v>205309</v>
      </c>
      <c r="K143" s="18">
        <f t="shared" si="399"/>
        <v>205310</v>
      </c>
      <c r="L143" s="18">
        <f t="shared" si="399"/>
        <v>205311</v>
      </c>
      <c r="M143" s="18">
        <f t="shared" si="399"/>
        <v>205312</v>
      </c>
      <c r="N143" s="21">
        <f>M144-B144</f>
        <v>608723636.0401895</v>
      </c>
      <c r="O143" s="21">
        <f>SUM(B145:M145)</f>
        <v>1728</v>
      </c>
      <c r="P143" s="21">
        <f>N143-O143+$F$3</f>
        <v>608726108.0401895</v>
      </c>
      <c r="Q143" s="22" t="str">
        <f>IF(P143&lt;=1950,"A",IF(P143&lt;=3300,"B",IF(P143&lt;=6950,"C",IF(P143&lt;=9000,"D",IF(P143&lt;=18000,"E",IF(P143&lt;=40000,"F","G"))))))</f>
        <v>G</v>
      </c>
      <c r="R143" s="23">
        <f>IF(Q143=$F$4,0,VLOOKUP(Q143,区分ち!$A$2:$B$8,2)-$F$5)</f>
        <v>436.85</v>
      </c>
      <c r="S143" s="20">
        <f>VLOOKUP(Q143,区分ち!$A$2:$C$8,3)</f>
        <v>0.45</v>
      </c>
      <c r="T143" s="21">
        <f>(P143-$F$3)*S143</f>
        <v>273924858.61808527</v>
      </c>
      <c r="U143" s="4"/>
      <c r="V143" s="4"/>
      <c r="W143" s="4"/>
      <c r="X143" s="4"/>
      <c r="Y143" s="4"/>
      <c r="Z143" s="4"/>
      <c r="AA143" s="4"/>
      <c r="AB143" s="4"/>
      <c r="AC143" s="4"/>
    </row>
    <row r="144" spans="1:29">
      <c r="A144" s="18" t="s">
        <v>26</v>
      </c>
      <c r="B144" s="19">
        <f>(M140-T139-O139+$B$3)*(1+$B$2)</f>
        <v>677640669.00894547</v>
      </c>
      <c r="C144" s="19">
        <f>(B144+$B$3)*(1+$B$2)</f>
        <v>718299109.14948225</v>
      </c>
      <c r="D144" s="19">
        <f t="shared" ref="D144:M144" si="400">(C144+$B$3)*(1+$B$2)</f>
        <v>761397055.69845128</v>
      </c>
      <c r="E144" s="19">
        <f t="shared" si="400"/>
        <v>807080879.04035842</v>
      </c>
      <c r="F144" s="19">
        <f t="shared" si="400"/>
        <v>855505731.78277993</v>
      </c>
      <c r="G144" s="19">
        <f t="shared" si="400"/>
        <v>906836075.68974674</v>
      </c>
      <c r="H144" s="19">
        <f t="shared" si="400"/>
        <v>961246240.23113155</v>
      </c>
      <c r="I144" s="19">
        <f t="shared" si="400"/>
        <v>1018921014.6449995</v>
      </c>
      <c r="J144" s="19">
        <f t="shared" si="400"/>
        <v>1080056275.5236995</v>
      </c>
      <c r="K144" s="19">
        <f t="shared" si="400"/>
        <v>1144859652.0551217</v>
      </c>
      <c r="L144" s="19">
        <f t="shared" si="400"/>
        <v>1213551231.1784291</v>
      </c>
      <c r="M144" s="19">
        <f t="shared" si="400"/>
        <v>1286364305.049135</v>
      </c>
      <c r="N144" s="21"/>
      <c r="O144" s="21"/>
      <c r="P144" s="21"/>
      <c r="Q144" s="22"/>
      <c r="R144" s="23"/>
      <c r="S144" s="20"/>
      <c r="T144" s="21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>
      <c r="A145" s="18" t="s">
        <v>27</v>
      </c>
      <c r="B145" s="19">
        <f>IF((C144-B144)*$F$2&lt;=144,(C144-B144)*$F$2,144)</f>
        <v>144</v>
      </c>
      <c r="C145" s="19">
        <f t="shared" ref="C145" si="401">IF((D144-C144)*$F$2&lt;=144,(D144-C144)*$F$2,144)</f>
        <v>144</v>
      </c>
      <c r="D145" s="19">
        <f t="shared" ref="D145" si="402">IF((E144-D144)*$F$2&lt;=144,(E144-D144)*$F$2,144)</f>
        <v>144</v>
      </c>
      <c r="E145" s="19">
        <f t="shared" ref="E145" si="403">IF((F144-E144)*$F$2&lt;=144,(F144-E144)*$F$2,144)</f>
        <v>144</v>
      </c>
      <c r="F145" s="19">
        <f t="shared" ref="F145" si="404">IF((G144-F144)*$F$2&lt;=144,(G144-F144)*$F$2,144)</f>
        <v>144</v>
      </c>
      <c r="G145" s="19">
        <f t="shared" ref="G145" si="405">IF((H144-G144)*$F$2&lt;=144,(H144-G144)*$F$2,144)</f>
        <v>144</v>
      </c>
      <c r="H145" s="19">
        <f t="shared" ref="H145" si="406">IF((I144-H144)*$F$2&lt;=144,(I144-H144)*$F$2,144)</f>
        <v>144</v>
      </c>
      <c r="I145" s="19">
        <f t="shared" ref="I145" si="407">IF((J144-I144)*$F$2&lt;=144,(J144-I144)*$F$2,144)</f>
        <v>144</v>
      </c>
      <c r="J145" s="19">
        <f t="shared" ref="J145" si="408">IF((K144-J144)*$F$2&lt;=144,(K144-J144)*$F$2,144)</f>
        <v>144</v>
      </c>
      <c r="K145" s="19">
        <f t="shared" ref="K145" si="409">IF((L144-K144)*$F$2&lt;=144,(L144-K144)*$F$2,144)</f>
        <v>144</v>
      </c>
      <c r="L145" s="19">
        <f t="shared" ref="L145" si="410">IF((M144-L144)*$F$2&lt;=144,(M144-L144)*$F$2,144)</f>
        <v>144</v>
      </c>
      <c r="M145" s="19">
        <f>IF((M144+$B$3)*$B$2*$F$2&lt;=144,(M144+$B$3)*$B$2*$F$2,144)</f>
        <v>144</v>
      </c>
      <c r="N145" s="21"/>
      <c r="O145" s="21"/>
      <c r="P145" s="21"/>
      <c r="Q145" s="22"/>
      <c r="R145" s="23"/>
      <c r="S145" s="20"/>
      <c r="T145" s="21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>
      <c r="A147" s="18">
        <f>A143+1</f>
        <v>65</v>
      </c>
      <c r="B147" s="18">
        <f t="shared" ref="B147:M147" si="411">B143+100</f>
        <v>205401</v>
      </c>
      <c r="C147" s="18">
        <f t="shared" si="411"/>
        <v>205402</v>
      </c>
      <c r="D147" s="18">
        <f t="shared" si="411"/>
        <v>205403</v>
      </c>
      <c r="E147" s="18">
        <f t="shared" si="411"/>
        <v>205404</v>
      </c>
      <c r="F147" s="18">
        <f t="shared" si="411"/>
        <v>205405</v>
      </c>
      <c r="G147" s="18">
        <f t="shared" si="411"/>
        <v>205406</v>
      </c>
      <c r="H147" s="18">
        <f t="shared" si="411"/>
        <v>205407</v>
      </c>
      <c r="I147" s="18">
        <f t="shared" si="411"/>
        <v>205408</v>
      </c>
      <c r="J147" s="18">
        <f t="shared" si="411"/>
        <v>205409</v>
      </c>
      <c r="K147" s="18">
        <f t="shared" si="411"/>
        <v>205410</v>
      </c>
      <c r="L147" s="18">
        <f t="shared" si="411"/>
        <v>205411</v>
      </c>
      <c r="M147" s="18">
        <f t="shared" si="411"/>
        <v>205412</v>
      </c>
      <c r="N147" s="21">
        <f>M148-B148</f>
        <v>964039623.44328129</v>
      </c>
      <c r="O147" s="21">
        <f>SUM(B149:M149)</f>
        <v>1728</v>
      </c>
      <c r="P147" s="21">
        <f>N147-O147+$F$3</f>
        <v>964042095.44328129</v>
      </c>
      <c r="Q147" s="22" t="str">
        <f>IF(P147&lt;=1950,"A",IF(P147&lt;=3300,"B",IF(P147&lt;=6950,"C",IF(P147&lt;=9000,"D",IF(P147&lt;=18000,"E",IF(P147&lt;=40000,"F","G"))))))</f>
        <v>G</v>
      </c>
      <c r="R147" s="23">
        <f>IF(Q147=$F$4,0,VLOOKUP(Q147,区分ち!$A$2:$B$8,2)-$F$5)</f>
        <v>436.85</v>
      </c>
      <c r="S147" s="20">
        <f>VLOOKUP(Q147,区分ち!$A$2:$C$8,3)</f>
        <v>0.45</v>
      </c>
      <c r="T147" s="21">
        <f>(P147-$F$3)*S147</f>
        <v>433817052.9494766</v>
      </c>
      <c r="U147" s="4"/>
      <c r="V147" s="4"/>
      <c r="W147" s="4"/>
      <c r="X147" s="4"/>
      <c r="Y147" s="4"/>
      <c r="Z147" s="4"/>
      <c r="AA147" s="4"/>
      <c r="AB147" s="4"/>
      <c r="AC147" s="4"/>
    </row>
    <row r="148" spans="1:29">
      <c r="A148" s="18" t="s">
        <v>26</v>
      </c>
      <c r="B148" s="19">
        <f>(M144-T143-O143+$B$3)*(1+$B$2)</f>
        <v>1073183981.5369128</v>
      </c>
      <c r="C148" s="19">
        <f>(B148+$B$3)*(1+$B$2)</f>
        <v>1137575020.4291277</v>
      </c>
      <c r="D148" s="19">
        <f t="shared" ref="D148:M148" si="412">(C148+$B$3)*(1+$B$2)</f>
        <v>1205829521.6548755</v>
      </c>
      <c r="E148" s="19">
        <f t="shared" si="412"/>
        <v>1278179292.9541681</v>
      </c>
      <c r="F148" s="19">
        <f t="shared" si="412"/>
        <v>1354870050.5314183</v>
      </c>
      <c r="G148" s="19">
        <f t="shared" si="412"/>
        <v>1436162253.5633035</v>
      </c>
      <c r="H148" s="19">
        <f t="shared" si="412"/>
        <v>1522331988.7771018</v>
      </c>
      <c r="I148" s="19">
        <f t="shared" si="412"/>
        <v>1613671908.1037281</v>
      </c>
      <c r="J148" s="19">
        <f t="shared" si="412"/>
        <v>1710492222.5899518</v>
      </c>
      <c r="K148" s="19">
        <f t="shared" si="412"/>
        <v>1813121755.945349</v>
      </c>
      <c r="L148" s="19">
        <f t="shared" si="412"/>
        <v>1921909061.3020699</v>
      </c>
      <c r="M148" s="19">
        <f t="shared" si="412"/>
        <v>2037223604.9801941</v>
      </c>
      <c r="N148" s="21"/>
      <c r="O148" s="21"/>
      <c r="P148" s="21"/>
      <c r="Q148" s="22"/>
      <c r="R148" s="23"/>
      <c r="S148" s="20"/>
      <c r="T148" s="21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>
      <c r="A149" s="18" t="s">
        <v>27</v>
      </c>
      <c r="B149" s="19">
        <f>IF((C148-B148)*$F$2&lt;=144,(C148-B148)*$F$2,144)</f>
        <v>144</v>
      </c>
      <c r="C149" s="19">
        <f t="shared" ref="C149" si="413">IF((D148-C148)*$F$2&lt;=144,(D148-C148)*$F$2,144)</f>
        <v>144</v>
      </c>
      <c r="D149" s="19">
        <f t="shared" ref="D149" si="414">IF((E148-D148)*$F$2&lt;=144,(E148-D148)*$F$2,144)</f>
        <v>144</v>
      </c>
      <c r="E149" s="19">
        <f t="shared" ref="E149" si="415">IF((F148-E148)*$F$2&lt;=144,(F148-E148)*$F$2,144)</f>
        <v>144</v>
      </c>
      <c r="F149" s="19">
        <f t="shared" ref="F149" si="416">IF((G148-F148)*$F$2&lt;=144,(G148-F148)*$F$2,144)</f>
        <v>144</v>
      </c>
      <c r="G149" s="19">
        <f t="shared" ref="G149" si="417">IF((H148-G148)*$F$2&lt;=144,(H148-G148)*$F$2,144)</f>
        <v>144</v>
      </c>
      <c r="H149" s="19">
        <f t="shared" ref="H149" si="418">IF((I148-H148)*$F$2&lt;=144,(I148-H148)*$F$2,144)</f>
        <v>144</v>
      </c>
      <c r="I149" s="19">
        <f t="shared" ref="I149" si="419">IF((J148-I148)*$F$2&lt;=144,(J148-I148)*$F$2,144)</f>
        <v>144</v>
      </c>
      <c r="J149" s="19">
        <f t="shared" ref="J149" si="420">IF((K148-J148)*$F$2&lt;=144,(K148-J148)*$F$2,144)</f>
        <v>144</v>
      </c>
      <c r="K149" s="19">
        <f t="shared" ref="K149" si="421">IF((L148-K148)*$F$2&lt;=144,(L148-K148)*$F$2,144)</f>
        <v>144</v>
      </c>
      <c r="L149" s="19">
        <f t="shared" ref="L149" si="422">IF((M148-L148)*$F$2&lt;=144,(M148-L148)*$F$2,144)</f>
        <v>144</v>
      </c>
      <c r="M149" s="19">
        <f>IF((M148+$B$3)*$B$2*$F$2&lt;=144,(M148+$B$3)*$B$2*$F$2,144)</f>
        <v>144</v>
      </c>
      <c r="N149" s="21"/>
      <c r="O149" s="21"/>
      <c r="P149" s="21"/>
      <c r="Q149" s="22"/>
      <c r="R149" s="23"/>
      <c r="S149" s="20"/>
      <c r="T149" s="21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>
      <c r="A151" s="18">
        <f>A147+1</f>
        <v>66</v>
      </c>
      <c r="B151" s="18">
        <f t="shared" ref="B151:M151" si="423">B147+100</f>
        <v>205501</v>
      </c>
      <c r="C151" s="18">
        <f t="shared" si="423"/>
        <v>205502</v>
      </c>
      <c r="D151" s="18">
        <f t="shared" si="423"/>
        <v>205503</v>
      </c>
      <c r="E151" s="18">
        <f t="shared" si="423"/>
        <v>205504</v>
      </c>
      <c r="F151" s="18">
        <f t="shared" si="423"/>
        <v>205505</v>
      </c>
      <c r="G151" s="18">
        <f t="shared" si="423"/>
        <v>205506</v>
      </c>
      <c r="H151" s="18">
        <f t="shared" si="423"/>
        <v>205507</v>
      </c>
      <c r="I151" s="18">
        <f t="shared" si="423"/>
        <v>205508</v>
      </c>
      <c r="J151" s="18">
        <f t="shared" si="423"/>
        <v>205509</v>
      </c>
      <c r="K151" s="18">
        <f t="shared" si="423"/>
        <v>205510</v>
      </c>
      <c r="L151" s="18">
        <f t="shared" si="423"/>
        <v>205511</v>
      </c>
      <c r="M151" s="18">
        <f t="shared" si="423"/>
        <v>205512</v>
      </c>
      <c r="N151" s="21">
        <f>M152-B152</f>
        <v>1526756416.3661523</v>
      </c>
      <c r="O151" s="21">
        <f>SUM(B153:M153)</f>
        <v>1728</v>
      </c>
      <c r="P151" s="21">
        <f>N151-O151+$F$3</f>
        <v>1526758888.3661523</v>
      </c>
      <c r="Q151" s="22" t="str">
        <f>IF(P151&lt;=1950,"A",IF(P151&lt;=3300,"B",IF(P151&lt;=6950,"C",IF(P151&lt;=9000,"D",IF(P151&lt;=18000,"E",IF(P151&lt;=40000,"F","G"))))))</f>
        <v>G</v>
      </c>
      <c r="R151" s="23">
        <f>IF(Q151=$F$4,0,VLOOKUP(Q151,区分ち!$A$2:$B$8,2)-$F$5)</f>
        <v>436.85</v>
      </c>
      <c r="S151" s="20">
        <f>VLOOKUP(Q151,区分ち!$A$2:$C$8,3)</f>
        <v>0.45</v>
      </c>
      <c r="T151" s="21">
        <f>(P151-$F$3)*S151</f>
        <v>687039609.7647686</v>
      </c>
      <c r="U151" s="4"/>
      <c r="V151" s="4"/>
      <c r="W151" s="4"/>
      <c r="X151" s="4"/>
      <c r="Y151" s="4"/>
      <c r="Z151" s="4"/>
      <c r="AA151" s="4"/>
      <c r="AB151" s="4"/>
      <c r="AC151" s="4"/>
    </row>
    <row r="152" spans="1:29">
      <c r="A152" s="18" t="s">
        <v>26</v>
      </c>
      <c r="B152" s="19">
        <f>(M148-T147-O147+$B$3)*(1+$B$2)</f>
        <v>1699609113.4725604</v>
      </c>
      <c r="C152" s="19">
        <f>(B152+$B$3)*(1+$B$2)</f>
        <v>1801585660.2809141</v>
      </c>
      <c r="D152" s="19">
        <f t="shared" ref="D152:M152" si="424">(C152+$B$3)*(1+$B$2)</f>
        <v>1909680799.897769</v>
      </c>
      <c r="E152" s="19">
        <f t="shared" si="424"/>
        <v>2024261647.8916352</v>
      </c>
      <c r="F152" s="19">
        <f t="shared" si="424"/>
        <v>2145717346.7651334</v>
      </c>
      <c r="G152" s="19">
        <f t="shared" si="424"/>
        <v>2274460387.5710416</v>
      </c>
      <c r="H152" s="19">
        <f t="shared" si="424"/>
        <v>2410928010.825304</v>
      </c>
      <c r="I152" s="19">
        <f t="shared" si="424"/>
        <v>2555583691.4748225</v>
      </c>
      <c r="J152" s="19">
        <f t="shared" si="424"/>
        <v>2708918712.9633121</v>
      </c>
      <c r="K152" s="19">
        <f t="shared" si="424"/>
        <v>2871453835.7411108</v>
      </c>
      <c r="L152" s="19">
        <f t="shared" si="424"/>
        <v>3043741065.8855777</v>
      </c>
      <c r="M152" s="19">
        <f t="shared" si="424"/>
        <v>3226365529.8387127</v>
      </c>
      <c r="N152" s="21"/>
      <c r="O152" s="21"/>
      <c r="P152" s="21"/>
      <c r="Q152" s="22"/>
      <c r="R152" s="23"/>
      <c r="S152" s="20"/>
      <c r="T152" s="21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>
      <c r="A153" s="18" t="s">
        <v>27</v>
      </c>
      <c r="B153" s="19">
        <f>IF((C152-B152)*$F$2&lt;=144,(C152-B152)*$F$2,144)</f>
        <v>144</v>
      </c>
      <c r="C153" s="19">
        <f t="shared" ref="C153" si="425">IF((D152-C152)*$F$2&lt;=144,(D152-C152)*$F$2,144)</f>
        <v>144</v>
      </c>
      <c r="D153" s="19">
        <f t="shared" ref="D153" si="426">IF((E152-D152)*$F$2&lt;=144,(E152-D152)*$F$2,144)</f>
        <v>144</v>
      </c>
      <c r="E153" s="19">
        <f t="shared" ref="E153" si="427">IF((F152-E152)*$F$2&lt;=144,(F152-E152)*$F$2,144)</f>
        <v>144</v>
      </c>
      <c r="F153" s="19">
        <f t="shared" ref="F153" si="428">IF((G152-F152)*$F$2&lt;=144,(G152-F152)*$F$2,144)</f>
        <v>144</v>
      </c>
      <c r="G153" s="19">
        <f t="shared" ref="G153" si="429">IF((H152-G152)*$F$2&lt;=144,(H152-G152)*$F$2,144)</f>
        <v>144</v>
      </c>
      <c r="H153" s="19">
        <f t="shared" ref="H153" si="430">IF((I152-H152)*$F$2&lt;=144,(I152-H152)*$F$2,144)</f>
        <v>144</v>
      </c>
      <c r="I153" s="19">
        <f t="shared" ref="I153" si="431">IF((J152-I152)*$F$2&lt;=144,(J152-I152)*$F$2,144)</f>
        <v>144</v>
      </c>
      <c r="J153" s="19">
        <f t="shared" ref="J153" si="432">IF((K152-J152)*$F$2&lt;=144,(K152-J152)*$F$2,144)</f>
        <v>144</v>
      </c>
      <c r="K153" s="19">
        <f t="shared" ref="K153" si="433">IF((L152-K152)*$F$2&lt;=144,(L152-K152)*$F$2,144)</f>
        <v>144</v>
      </c>
      <c r="L153" s="19">
        <f t="shared" ref="L153" si="434">IF((M152-L152)*$F$2&lt;=144,(M152-L152)*$F$2,144)</f>
        <v>144</v>
      </c>
      <c r="M153" s="19">
        <f>IF((M152+$B$3)*$B$2*$F$2&lt;=144,(M152+$B$3)*$B$2*$F$2,144)</f>
        <v>144</v>
      </c>
      <c r="N153" s="21"/>
      <c r="O153" s="21"/>
      <c r="P153" s="21"/>
      <c r="Q153" s="22"/>
      <c r="R153" s="23"/>
      <c r="S153" s="20"/>
      <c r="T153" s="21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>
      <c r="A155" s="18">
        <f>A151+1</f>
        <v>67</v>
      </c>
      <c r="B155" s="18">
        <f t="shared" ref="B155:M155" si="435">B151+100</f>
        <v>205601</v>
      </c>
      <c r="C155" s="18">
        <f t="shared" si="435"/>
        <v>205602</v>
      </c>
      <c r="D155" s="18">
        <f t="shared" si="435"/>
        <v>205603</v>
      </c>
      <c r="E155" s="18">
        <f t="shared" si="435"/>
        <v>205604</v>
      </c>
      <c r="F155" s="18">
        <f t="shared" si="435"/>
        <v>205605</v>
      </c>
      <c r="G155" s="18">
        <f t="shared" si="435"/>
        <v>205606</v>
      </c>
      <c r="H155" s="18">
        <f t="shared" si="435"/>
        <v>205607</v>
      </c>
      <c r="I155" s="18">
        <f t="shared" si="435"/>
        <v>205608</v>
      </c>
      <c r="J155" s="18">
        <f t="shared" si="435"/>
        <v>205609</v>
      </c>
      <c r="K155" s="18">
        <f t="shared" si="435"/>
        <v>205610</v>
      </c>
      <c r="L155" s="18">
        <f t="shared" si="435"/>
        <v>205611</v>
      </c>
      <c r="M155" s="18">
        <f t="shared" si="435"/>
        <v>205612</v>
      </c>
      <c r="N155" s="21">
        <f>M156-B156</f>
        <v>2417935536.5394716</v>
      </c>
      <c r="O155" s="21">
        <f>SUM(B157:M157)</f>
        <v>1728</v>
      </c>
      <c r="P155" s="21">
        <f>N155-O155+$F$3</f>
        <v>2417938008.5394716</v>
      </c>
      <c r="Q155" s="22" t="str">
        <f>IF(P155&lt;=1950,"A",IF(P155&lt;=3300,"B",IF(P155&lt;=6950,"C",IF(P155&lt;=9000,"D",IF(P155&lt;=18000,"E",IF(P155&lt;=40000,"F","G"))))))</f>
        <v>G</v>
      </c>
      <c r="R155" s="23">
        <f>IF(Q155=$F$4,0,VLOOKUP(Q155,区分ち!$A$2:$B$8,2)-$F$5)</f>
        <v>436.85</v>
      </c>
      <c r="S155" s="20">
        <f>VLOOKUP(Q155,区分ち!$A$2:$C$8,3)</f>
        <v>0.45</v>
      </c>
      <c r="T155" s="21">
        <f>(P155-$F$3)*S155</f>
        <v>1088070213.8427622</v>
      </c>
      <c r="U155" s="4"/>
      <c r="V155" s="4"/>
      <c r="W155" s="4"/>
      <c r="X155" s="4"/>
      <c r="Y155" s="4"/>
      <c r="Z155" s="4"/>
      <c r="AA155" s="4"/>
      <c r="AB155" s="4"/>
      <c r="AC155" s="4"/>
    </row>
    <row r="156" spans="1:29">
      <c r="A156" s="18" t="s">
        <v>26</v>
      </c>
      <c r="B156" s="19">
        <f>(M152-T151-O151+$B$3)*(1+$B$2)</f>
        <v>2691683643.598381</v>
      </c>
      <c r="C156" s="19">
        <f>(B156+$B$3)*(1+$B$2)</f>
        <v>2853184662.2142839</v>
      </c>
      <c r="D156" s="19">
        <f t="shared" ref="D156:M156" si="436">(C156+$B$3)*(1+$B$2)</f>
        <v>3024375741.9471412</v>
      </c>
      <c r="E156" s="19">
        <f t="shared" si="436"/>
        <v>3205838286.4639697</v>
      </c>
      <c r="F156" s="19">
        <f t="shared" si="436"/>
        <v>3398188583.6518083</v>
      </c>
      <c r="G156" s="19">
        <f t="shared" si="436"/>
        <v>3602079898.670917</v>
      </c>
      <c r="H156" s="19">
        <f t="shared" si="436"/>
        <v>3818204692.5911722</v>
      </c>
      <c r="I156" s="19">
        <f t="shared" si="436"/>
        <v>4047296974.1466427</v>
      </c>
      <c r="J156" s="19">
        <f t="shared" si="436"/>
        <v>4290134792.5954413</v>
      </c>
      <c r="K156" s="19">
        <f t="shared" si="436"/>
        <v>4547542880.1511679</v>
      </c>
      <c r="L156" s="19">
        <f t="shared" si="436"/>
        <v>4820395452.9602385</v>
      </c>
      <c r="M156" s="19">
        <f t="shared" si="436"/>
        <v>5109619180.1378527</v>
      </c>
      <c r="N156" s="21"/>
      <c r="O156" s="21"/>
      <c r="P156" s="21"/>
      <c r="Q156" s="22"/>
      <c r="R156" s="23"/>
      <c r="S156" s="20"/>
      <c r="T156" s="21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>
      <c r="A157" s="18" t="s">
        <v>27</v>
      </c>
      <c r="B157" s="19">
        <f>IF((C156-B156)*$F$2&lt;=144,(C156-B156)*$F$2,144)</f>
        <v>144</v>
      </c>
      <c r="C157" s="19">
        <f t="shared" ref="C157" si="437">IF((D156-C156)*$F$2&lt;=144,(D156-C156)*$F$2,144)</f>
        <v>144</v>
      </c>
      <c r="D157" s="19">
        <f t="shared" ref="D157" si="438">IF((E156-D156)*$F$2&lt;=144,(E156-D156)*$F$2,144)</f>
        <v>144</v>
      </c>
      <c r="E157" s="19">
        <f t="shared" ref="E157" si="439">IF((F156-E156)*$F$2&lt;=144,(F156-E156)*$F$2,144)</f>
        <v>144</v>
      </c>
      <c r="F157" s="19">
        <f t="shared" ref="F157" si="440">IF((G156-F156)*$F$2&lt;=144,(G156-F156)*$F$2,144)</f>
        <v>144</v>
      </c>
      <c r="G157" s="19">
        <f t="shared" ref="G157" si="441">IF((H156-G156)*$F$2&lt;=144,(H156-G156)*$F$2,144)</f>
        <v>144</v>
      </c>
      <c r="H157" s="19">
        <f t="shared" ref="H157" si="442">IF((I156-H156)*$F$2&lt;=144,(I156-H156)*$F$2,144)</f>
        <v>144</v>
      </c>
      <c r="I157" s="19">
        <f t="shared" ref="I157" si="443">IF((J156-I156)*$F$2&lt;=144,(J156-I156)*$F$2,144)</f>
        <v>144</v>
      </c>
      <c r="J157" s="19">
        <f t="shared" ref="J157" si="444">IF((K156-J156)*$F$2&lt;=144,(K156-J156)*$F$2,144)</f>
        <v>144</v>
      </c>
      <c r="K157" s="19">
        <f t="shared" ref="K157" si="445">IF((L156-K156)*$F$2&lt;=144,(L156-K156)*$F$2,144)</f>
        <v>144</v>
      </c>
      <c r="L157" s="19">
        <f t="shared" ref="L157" si="446">IF((M156-L156)*$F$2&lt;=144,(M156-L156)*$F$2,144)</f>
        <v>144</v>
      </c>
      <c r="M157" s="19">
        <f>IF((M156+$B$3)*$B$2*$F$2&lt;=144,(M156+$B$3)*$B$2*$F$2,144)</f>
        <v>144</v>
      </c>
      <c r="N157" s="21"/>
      <c r="O157" s="21"/>
      <c r="P157" s="21"/>
      <c r="Q157" s="22"/>
      <c r="R157" s="23"/>
      <c r="S157" s="20"/>
      <c r="T157" s="21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>
      <c r="A159" s="18">
        <f>A155+1</f>
        <v>68</v>
      </c>
      <c r="B159" s="18">
        <f t="shared" ref="B159:M159" si="447">B155+100</f>
        <v>205701</v>
      </c>
      <c r="C159" s="18">
        <f t="shared" si="447"/>
        <v>205702</v>
      </c>
      <c r="D159" s="18">
        <f t="shared" si="447"/>
        <v>205703</v>
      </c>
      <c r="E159" s="18">
        <f t="shared" si="447"/>
        <v>205704</v>
      </c>
      <c r="F159" s="18">
        <f t="shared" si="447"/>
        <v>205705</v>
      </c>
      <c r="G159" s="18">
        <f t="shared" si="447"/>
        <v>205706</v>
      </c>
      <c r="H159" s="18">
        <f t="shared" si="447"/>
        <v>205707</v>
      </c>
      <c r="I159" s="18">
        <f t="shared" si="447"/>
        <v>205708</v>
      </c>
      <c r="J159" s="18">
        <f t="shared" si="447"/>
        <v>205709</v>
      </c>
      <c r="K159" s="18">
        <f t="shared" si="447"/>
        <v>205710</v>
      </c>
      <c r="L159" s="18">
        <f t="shared" si="447"/>
        <v>205711</v>
      </c>
      <c r="M159" s="18">
        <f t="shared" si="447"/>
        <v>205712</v>
      </c>
      <c r="N159" s="21">
        <f>M160-B160</f>
        <v>3829303091.6245909</v>
      </c>
      <c r="O159" s="21">
        <f>SUM(B161:M161)</f>
        <v>1728</v>
      </c>
      <c r="P159" s="21">
        <f>N159-O159+$F$3</f>
        <v>3829305563.6245909</v>
      </c>
      <c r="Q159" s="22" t="str">
        <f>IF(P159&lt;=1950,"A",IF(P159&lt;=3300,"B",IF(P159&lt;=6950,"C",IF(P159&lt;=9000,"D",IF(P159&lt;=18000,"E",IF(P159&lt;=40000,"F","G"))))))</f>
        <v>G</v>
      </c>
      <c r="R159" s="23">
        <f>IF(Q159=$F$4,0,VLOOKUP(Q159,区分ち!$A$2:$B$8,2)-$F$5)</f>
        <v>436.85</v>
      </c>
      <c r="S159" s="20">
        <f>VLOOKUP(Q159,区分ち!$A$2:$C$8,3)</f>
        <v>0.45</v>
      </c>
      <c r="T159" s="21">
        <f>(P159-$F$3)*S159</f>
        <v>1723185613.6310658</v>
      </c>
      <c r="U159" s="4"/>
      <c r="V159" s="4"/>
      <c r="W159" s="4"/>
      <c r="X159" s="4"/>
      <c r="Y159" s="4"/>
      <c r="Z159" s="4"/>
      <c r="AA159" s="4"/>
      <c r="AB159" s="4"/>
      <c r="AC159" s="4"/>
    </row>
    <row r="160" spans="1:29">
      <c r="A160" s="18" t="s">
        <v>26</v>
      </c>
      <c r="B160" s="19">
        <f>(M156-T155-O155+$B$3)*(1+$B$2)</f>
        <v>4262840072.5927963</v>
      </c>
      <c r="C160" s="19">
        <f>(B160+$B$3)*(1+$B$2)</f>
        <v>4518610476.9483643</v>
      </c>
      <c r="D160" s="19">
        <f t="shared" ref="D160:M160" si="448">(C160+$B$3)*(1+$B$2)</f>
        <v>4789727105.5652666</v>
      </c>
      <c r="E160" s="19">
        <f t="shared" si="448"/>
        <v>5077110731.8991833</v>
      </c>
      <c r="F160" s="19">
        <f t="shared" si="448"/>
        <v>5381737375.8131342</v>
      </c>
      <c r="G160" s="19">
        <f t="shared" si="448"/>
        <v>5704641618.3619223</v>
      </c>
      <c r="H160" s="19">
        <f t="shared" si="448"/>
        <v>6046920115.4636383</v>
      </c>
      <c r="I160" s="19">
        <f t="shared" si="448"/>
        <v>6409735322.3914566</v>
      </c>
      <c r="J160" s="19">
        <f t="shared" si="448"/>
        <v>6794319441.7349443</v>
      </c>
      <c r="K160" s="19">
        <f t="shared" si="448"/>
        <v>7201978608.2390413</v>
      </c>
      <c r="L160" s="19">
        <f t="shared" si="448"/>
        <v>7634097324.7333841</v>
      </c>
      <c r="M160" s="19">
        <f t="shared" si="448"/>
        <v>8092143164.2173872</v>
      </c>
      <c r="N160" s="21"/>
      <c r="O160" s="21"/>
      <c r="P160" s="21"/>
      <c r="Q160" s="22"/>
      <c r="R160" s="23"/>
      <c r="S160" s="20"/>
      <c r="T160" s="21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>
      <c r="A161" s="18" t="s">
        <v>27</v>
      </c>
      <c r="B161" s="19">
        <f>IF((C160-B160)*$F$2&lt;=144,(C160-B160)*$F$2,144)</f>
        <v>144</v>
      </c>
      <c r="C161" s="19">
        <f t="shared" ref="C161" si="449">IF((D160-C160)*$F$2&lt;=144,(D160-C160)*$F$2,144)</f>
        <v>144</v>
      </c>
      <c r="D161" s="19">
        <f t="shared" ref="D161" si="450">IF((E160-D160)*$F$2&lt;=144,(E160-D160)*$F$2,144)</f>
        <v>144</v>
      </c>
      <c r="E161" s="19">
        <f t="shared" ref="E161" si="451">IF((F160-E160)*$F$2&lt;=144,(F160-E160)*$F$2,144)</f>
        <v>144</v>
      </c>
      <c r="F161" s="19">
        <f t="shared" ref="F161" si="452">IF((G160-F160)*$F$2&lt;=144,(G160-F160)*$F$2,144)</f>
        <v>144</v>
      </c>
      <c r="G161" s="19">
        <f t="shared" ref="G161" si="453">IF((H160-G160)*$F$2&lt;=144,(H160-G160)*$F$2,144)</f>
        <v>144</v>
      </c>
      <c r="H161" s="19">
        <f t="shared" ref="H161" si="454">IF((I160-H160)*$F$2&lt;=144,(I160-H160)*$F$2,144)</f>
        <v>144</v>
      </c>
      <c r="I161" s="19">
        <f t="shared" ref="I161" si="455">IF((J160-I160)*$F$2&lt;=144,(J160-I160)*$F$2,144)</f>
        <v>144</v>
      </c>
      <c r="J161" s="19">
        <f t="shared" ref="J161" si="456">IF((K160-J160)*$F$2&lt;=144,(K160-J160)*$F$2,144)</f>
        <v>144</v>
      </c>
      <c r="K161" s="19">
        <f t="shared" ref="K161" si="457">IF((L160-K160)*$F$2&lt;=144,(L160-K160)*$F$2,144)</f>
        <v>144</v>
      </c>
      <c r="L161" s="19">
        <f t="shared" ref="L161" si="458">IF((M160-L160)*$F$2&lt;=144,(M160-L160)*$F$2,144)</f>
        <v>144</v>
      </c>
      <c r="M161" s="19">
        <f>IF((M160+$B$3)*$B$2*$F$2&lt;=144,(M160+$B$3)*$B$2*$F$2,144)</f>
        <v>144</v>
      </c>
      <c r="N161" s="21"/>
      <c r="O161" s="21"/>
      <c r="P161" s="21"/>
      <c r="Q161" s="22"/>
      <c r="R161" s="23"/>
      <c r="S161" s="20"/>
      <c r="T161" s="21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>
      <c r="A163" s="18">
        <f>A159+1</f>
        <v>69</v>
      </c>
      <c r="B163" s="18">
        <f t="shared" ref="B163:M163" si="459">B159+100</f>
        <v>205801</v>
      </c>
      <c r="C163" s="18">
        <f t="shared" si="459"/>
        <v>205802</v>
      </c>
      <c r="D163" s="18">
        <f t="shared" si="459"/>
        <v>205803</v>
      </c>
      <c r="E163" s="18">
        <f t="shared" si="459"/>
        <v>205804</v>
      </c>
      <c r="F163" s="18">
        <f t="shared" si="459"/>
        <v>205805</v>
      </c>
      <c r="G163" s="18">
        <f t="shared" si="459"/>
        <v>205806</v>
      </c>
      <c r="H163" s="18">
        <f t="shared" si="459"/>
        <v>205807</v>
      </c>
      <c r="I163" s="18">
        <f t="shared" si="459"/>
        <v>205808</v>
      </c>
      <c r="J163" s="18">
        <f t="shared" si="459"/>
        <v>205809</v>
      </c>
      <c r="K163" s="18">
        <f t="shared" si="459"/>
        <v>205810</v>
      </c>
      <c r="L163" s="18">
        <f t="shared" si="459"/>
        <v>205811</v>
      </c>
      <c r="M163" s="18">
        <f t="shared" si="459"/>
        <v>205812</v>
      </c>
      <c r="N163" s="21">
        <f>M164-B164</f>
        <v>6064497263.5431871</v>
      </c>
      <c r="O163" s="21">
        <f>SUM(B165:M165)</f>
        <v>1728</v>
      </c>
      <c r="P163" s="21">
        <f>N163-O163+$F$3</f>
        <v>6064499735.5431871</v>
      </c>
      <c r="Q163" s="22" t="str">
        <f>IF(P163&lt;=1950,"A",IF(P163&lt;=3300,"B",IF(P163&lt;=6950,"C",IF(P163&lt;=9000,"D",IF(P163&lt;=18000,"E",IF(P163&lt;=40000,"F","G"))))))</f>
        <v>G</v>
      </c>
      <c r="R163" s="23">
        <f>IF(Q163=$F$4,0,VLOOKUP(Q163,区分ち!$A$2:$B$8,2)-$F$5)</f>
        <v>436.85</v>
      </c>
      <c r="S163" s="20">
        <f>VLOOKUP(Q163,区分ち!$A$2:$C$8,3)</f>
        <v>0.45</v>
      </c>
      <c r="T163" s="21">
        <f>(P163-$F$3)*S163</f>
        <v>2729022990.9944344</v>
      </c>
      <c r="U163" s="4"/>
      <c r="V163" s="4"/>
      <c r="W163" s="4"/>
      <c r="X163" s="4"/>
      <c r="Y163" s="4"/>
      <c r="Z163" s="4"/>
      <c r="AA163" s="4"/>
      <c r="AB163" s="4"/>
      <c r="AC163" s="4"/>
    </row>
    <row r="164" spans="1:29">
      <c r="A164" s="18" t="s">
        <v>26</v>
      </c>
      <c r="B164" s="19">
        <f>(M160-T159-O159+$B$3)*(1+$B$2)</f>
        <v>6751093171.9415007</v>
      </c>
      <c r="C164" s="19">
        <f>(B164+$B$3)*(1+$B$2)</f>
        <v>7156158762.2579908</v>
      </c>
      <c r="D164" s="19">
        <f t="shared" ref="D164:M164" si="460">(C164+$B$3)*(1+$B$2)</f>
        <v>7585528287.9934702</v>
      </c>
      <c r="E164" s="19">
        <f t="shared" si="460"/>
        <v>8040659985.2730789</v>
      </c>
      <c r="F164" s="19">
        <f t="shared" si="460"/>
        <v>8523099584.3894644</v>
      </c>
      <c r="G164" s="19">
        <f t="shared" si="460"/>
        <v>9034485559.4528332</v>
      </c>
      <c r="H164" s="19">
        <f t="shared" si="460"/>
        <v>9576554693.0200043</v>
      </c>
      <c r="I164" s="19">
        <f t="shared" si="460"/>
        <v>10151147974.601206</v>
      </c>
      <c r="J164" s="19">
        <f t="shared" si="460"/>
        <v>10760216853.077278</v>
      </c>
      <c r="K164" s="19">
        <f t="shared" si="460"/>
        <v>11405829864.261915</v>
      </c>
      <c r="L164" s="19">
        <f t="shared" si="460"/>
        <v>12090179656.11763</v>
      </c>
      <c r="M164" s="19">
        <f t="shared" si="460"/>
        <v>12815590435.484688</v>
      </c>
      <c r="N164" s="21"/>
      <c r="O164" s="21"/>
      <c r="P164" s="21"/>
      <c r="Q164" s="22"/>
      <c r="R164" s="23"/>
      <c r="S164" s="20"/>
      <c r="T164" s="21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>
      <c r="A165" s="18" t="s">
        <v>27</v>
      </c>
      <c r="B165" s="19">
        <f>IF((C164-B164)*$F$2&lt;=144,(C164-B164)*$F$2,144)</f>
        <v>144</v>
      </c>
      <c r="C165" s="19">
        <f t="shared" ref="C165" si="461">IF((D164-C164)*$F$2&lt;=144,(D164-C164)*$F$2,144)</f>
        <v>144</v>
      </c>
      <c r="D165" s="19">
        <f t="shared" ref="D165" si="462">IF((E164-D164)*$F$2&lt;=144,(E164-D164)*$F$2,144)</f>
        <v>144</v>
      </c>
      <c r="E165" s="19">
        <f t="shared" ref="E165" si="463">IF((F164-E164)*$F$2&lt;=144,(F164-E164)*$F$2,144)</f>
        <v>144</v>
      </c>
      <c r="F165" s="19">
        <f t="shared" ref="F165" si="464">IF((G164-F164)*$F$2&lt;=144,(G164-F164)*$F$2,144)</f>
        <v>144</v>
      </c>
      <c r="G165" s="19">
        <f t="shared" ref="G165" si="465">IF((H164-G164)*$F$2&lt;=144,(H164-G164)*$F$2,144)</f>
        <v>144</v>
      </c>
      <c r="H165" s="19">
        <f t="shared" ref="H165" si="466">IF((I164-H164)*$F$2&lt;=144,(I164-H164)*$F$2,144)</f>
        <v>144</v>
      </c>
      <c r="I165" s="19">
        <f t="shared" ref="I165" si="467">IF((J164-I164)*$F$2&lt;=144,(J164-I164)*$F$2,144)</f>
        <v>144</v>
      </c>
      <c r="J165" s="19">
        <f t="shared" ref="J165" si="468">IF((K164-J164)*$F$2&lt;=144,(K164-J164)*$F$2,144)</f>
        <v>144</v>
      </c>
      <c r="K165" s="19">
        <f t="shared" ref="K165" si="469">IF((L164-K164)*$F$2&lt;=144,(L164-K164)*$F$2,144)</f>
        <v>144</v>
      </c>
      <c r="L165" s="19">
        <f t="shared" ref="L165" si="470">IF((M164-L164)*$F$2&lt;=144,(M164-L164)*$F$2,144)</f>
        <v>144</v>
      </c>
      <c r="M165" s="19">
        <f>IF((M164+$B$3)*$B$2*$F$2&lt;=144,(M164+$B$3)*$B$2*$F$2,144)</f>
        <v>144</v>
      </c>
      <c r="N165" s="21"/>
      <c r="O165" s="21"/>
      <c r="P165" s="21"/>
      <c r="Q165" s="22"/>
      <c r="R165" s="23"/>
      <c r="S165" s="20"/>
      <c r="T165" s="21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>
      <c r="A167" s="18">
        <f>A163+1</f>
        <v>70</v>
      </c>
      <c r="B167" s="18">
        <f t="shared" ref="B167:M167" si="471">B163+100</f>
        <v>205901</v>
      </c>
      <c r="C167" s="18">
        <f t="shared" si="471"/>
        <v>205902</v>
      </c>
      <c r="D167" s="18">
        <f t="shared" si="471"/>
        <v>205903</v>
      </c>
      <c r="E167" s="18">
        <f t="shared" si="471"/>
        <v>205904</v>
      </c>
      <c r="F167" s="18">
        <f t="shared" si="471"/>
        <v>205905</v>
      </c>
      <c r="G167" s="18">
        <f t="shared" si="471"/>
        <v>205906</v>
      </c>
      <c r="H167" s="18">
        <f t="shared" si="471"/>
        <v>205907</v>
      </c>
      <c r="I167" s="18">
        <f t="shared" si="471"/>
        <v>205908</v>
      </c>
      <c r="J167" s="18">
        <f t="shared" si="471"/>
        <v>205909</v>
      </c>
      <c r="K167" s="18">
        <f t="shared" si="471"/>
        <v>205910</v>
      </c>
      <c r="L167" s="18">
        <f t="shared" si="471"/>
        <v>205911</v>
      </c>
      <c r="M167" s="18">
        <f t="shared" si="471"/>
        <v>205912</v>
      </c>
      <c r="N167" s="21">
        <f>M168-B168</f>
        <v>9604392288.1794491</v>
      </c>
      <c r="O167" s="21">
        <f>SUM(B169:M169)</f>
        <v>1728</v>
      </c>
      <c r="P167" s="21">
        <f>N167-O167+$F$3</f>
        <v>9604394760.1794491</v>
      </c>
      <c r="Q167" s="22" t="str">
        <f>IF(P167&lt;=1950,"A",IF(P167&lt;=3300,"B",IF(P167&lt;=6950,"C",IF(P167&lt;=9000,"D",IF(P167&lt;=18000,"E",IF(P167&lt;=40000,"F","G"))))))</f>
        <v>G</v>
      </c>
      <c r="R167" s="23">
        <f>IF(Q167=$F$4,0,VLOOKUP(Q167,区分ち!$A$2:$B$8,2)-$F$5)</f>
        <v>436.85</v>
      </c>
      <c r="S167" s="20">
        <f>VLOOKUP(Q167,区分ち!$A$2:$C$8,3)</f>
        <v>0.45</v>
      </c>
      <c r="T167" s="21">
        <f>(P167-$F$3)*S167</f>
        <v>4321975752.0807524</v>
      </c>
      <c r="U167" s="4"/>
      <c r="V167" s="4"/>
      <c r="W167" s="4"/>
      <c r="X167" s="4"/>
      <c r="Y167" s="4"/>
      <c r="Z167" s="4"/>
      <c r="AA167" s="4"/>
      <c r="AB167" s="4"/>
      <c r="AC167" s="4"/>
    </row>
    <row r="168" spans="1:29">
      <c r="A168" s="18" t="s">
        <v>26</v>
      </c>
      <c r="B168" s="19">
        <f>(M164-T163-O163+$B$3)*(1+$B$2)</f>
        <v>10691759659.47967</v>
      </c>
      <c r="C168" s="19">
        <f>(B168+$B$3)*(1+$B$2)</f>
        <v>11333265239.04845</v>
      </c>
      <c r="D168" s="19">
        <f t="shared" ref="D168:M168" si="472">(C168+$B$3)*(1+$B$2)</f>
        <v>12013261153.391357</v>
      </c>
      <c r="E168" s="19">
        <f t="shared" si="472"/>
        <v>12734056822.594839</v>
      </c>
      <c r="F168" s="19">
        <f t="shared" si="472"/>
        <v>13498100231.950531</v>
      </c>
      <c r="G168" s="19">
        <f t="shared" si="472"/>
        <v>14307986245.867563</v>
      </c>
      <c r="H168" s="19">
        <f t="shared" si="472"/>
        <v>15166465420.619617</v>
      </c>
      <c r="I168" s="19">
        <f t="shared" si="472"/>
        <v>16076453345.856796</v>
      </c>
      <c r="J168" s="19">
        <f t="shared" si="472"/>
        <v>17041040546.608206</v>
      </c>
      <c r="K168" s="19">
        <f t="shared" si="472"/>
        <v>18063502979.404697</v>
      </c>
      <c r="L168" s="19">
        <f t="shared" si="472"/>
        <v>19147313158.16898</v>
      </c>
      <c r="M168" s="19">
        <f t="shared" si="472"/>
        <v>20296151947.659119</v>
      </c>
      <c r="N168" s="21"/>
      <c r="O168" s="21"/>
      <c r="P168" s="21"/>
      <c r="Q168" s="22"/>
      <c r="R168" s="23"/>
      <c r="S168" s="20"/>
      <c r="T168" s="21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>
      <c r="A169" s="18" t="s">
        <v>27</v>
      </c>
      <c r="B169" s="19">
        <f>IF((C168-B168)*$F$2&lt;=144,(C168-B168)*$F$2,144)</f>
        <v>144</v>
      </c>
      <c r="C169" s="19">
        <f t="shared" ref="C169" si="473">IF((D168-C168)*$F$2&lt;=144,(D168-C168)*$F$2,144)</f>
        <v>144</v>
      </c>
      <c r="D169" s="19">
        <f t="shared" ref="D169" si="474">IF((E168-D168)*$F$2&lt;=144,(E168-D168)*$F$2,144)</f>
        <v>144</v>
      </c>
      <c r="E169" s="19">
        <f t="shared" ref="E169" si="475">IF((F168-E168)*$F$2&lt;=144,(F168-E168)*$F$2,144)</f>
        <v>144</v>
      </c>
      <c r="F169" s="19">
        <f t="shared" ref="F169" si="476">IF((G168-F168)*$F$2&lt;=144,(G168-F168)*$F$2,144)</f>
        <v>144</v>
      </c>
      <c r="G169" s="19">
        <f t="shared" ref="G169" si="477">IF((H168-G168)*$F$2&lt;=144,(H168-G168)*$F$2,144)</f>
        <v>144</v>
      </c>
      <c r="H169" s="19">
        <f t="shared" ref="H169" si="478">IF((I168-H168)*$F$2&lt;=144,(I168-H168)*$F$2,144)</f>
        <v>144</v>
      </c>
      <c r="I169" s="19">
        <f t="shared" ref="I169" si="479">IF((J168-I168)*$F$2&lt;=144,(J168-I168)*$F$2,144)</f>
        <v>144</v>
      </c>
      <c r="J169" s="19">
        <f t="shared" ref="J169" si="480">IF((K168-J168)*$F$2&lt;=144,(K168-J168)*$F$2,144)</f>
        <v>144</v>
      </c>
      <c r="K169" s="19">
        <f t="shared" ref="K169" si="481">IF((L168-K168)*$F$2&lt;=144,(L168-K168)*$F$2,144)</f>
        <v>144</v>
      </c>
      <c r="L169" s="19">
        <f t="shared" ref="L169" si="482">IF((M168-L168)*$F$2&lt;=144,(M168-L168)*$F$2,144)</f>
        <v>144</v>
      </c>
      <c r="M169" s="19">
        <f>IF((M168+$B$3)*$B$2*$F$2&lt;=144,(M168+$B$3)*$B$2*$F$2,144)</f>
        <v>144</v>
      </c>
      <c r="N169" s="21"/>
      <c r="O169" s="21"/>
      <c r="P169" s="21"/>
      <c r="Q169" s="22"/>
      <c r="R169" s="23"/>
      <c r="S169" s="20"/>
      <c r="T169" s="21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>
      <c r="A171" s="18">
        <f>A167+1</f>
        <v>71</v>
      </c>
      <c r="B171" s="18">
        <f t="shared" ref="B171:M171" si="483">B167+100</f>
        <v>206001</v>
      </c>
      <c r="C171" s="18">
        <f t="shared" si="483"/>
        <v>206002</v>
      </c>
      <c r="D171" s="18">
        <f t="shared" si="483"/>
        <v>206003</v>
      </c>
      <c r="E171" s="18">
        <f t="shared" si="483"/>
        <v>206004</v>
      </c>
      <c r="F171" s="18">
        <f t="shared" si="483"/>
        <v>206005</v>
      </c>
      <c r="G171" s="18">
        <f t="shared" si="483"/>
        <v>206006</v>
      </c>
      <c r="H171" s="18">
        <f t="shared" si="483"/>
        <v>206007</v>
      </c>
      <c r="I171" s="18">
        <f t="shared" si="483"/>
        <v>206008</v>
      </c>
      <c r="J171" s="18">
        <f t="shared" si="483"/>
        <v>206009</v>
      </c>
      <c r="K171" s="18">
        <f t="shared" si="483"/>
        <v>206010</v>
      </c>
      <c r="L171" s="18">
        <f t="shared" si="483"/>
        <v>206011</v>
      </c>
      <c r="M171" s="18">
        <f t="shared" si="483"/>
        <v>206012</v>
      </c>
      <c r="N171" s="21">
        <f>M172-B172</f>
        <v>15210552568.513672</v>
      </c>
      <c r="O171" s="21">
        <f>SUM(B173:M173)</f>
        <v>1728</v>
      </c>
      <c r="P171" s="21">
        <f>N171-O171+$F$3</f>
        <v>15210555040.513672</v>
      </c>
      <c r="Q171" s="22" t="str">
        <f>IF(P171&lt;=1950,"A",IF(P171&lt;=3300,"B",IF(P171&lt;=6950,"C",IF(P171&lt;=9000,"D",IF(P171&lt;=18000,"E",IF(P171&lt;=40000,"F","G"))))))</f>
        <v>G</v>
      </c>
      <c r="R171" s="23">
        <f>IF(Q171=$F$4,0,VLOOKUP(Q171,区分ち!$A$2:$B$8,2)-$F$5)</f>
        <v>436.85</v>
      </c>
      <c r="S171" s="20">
        <f>VLOOKUP(Q171,区分ち!$A$2:$C$8,3)</f>
        <v>0.45</v>
      </c>
      <c r="T171" s="21">
        <f>(P171-$F$3)*S171</f>
        <v>6844747878.2311525</v>
      </c>
      <c r="U171" s="4"/>
      <c r="V171" s="4"/>
      <c r="W171" s="4"/>
      <c r="X171" s="4"/>
      <c r="Y171" s="4"/>
      <c r="Z171" s="4"/>
      <c r="AA171" s="4"/>
      <c r="AB171" s="4"/>
      <c r="AC171" s="4"/>
    </row>
    <row r="172" spans="1:29">
      <c r="A172" s="18" t="s">
        <v>26</v>
      </c>
      <c r="B172" s="19">
        <f>(M168-T167-O167+$B$3)*(1+$B$2)</f>
        <v>16932624935.633068</v>
      </c>
      <c r="C172" s="19">
        <f>(B172+$B$3)*(1+$B$2)</f>
        <v>17948582431.771053</v>
      </c>
      <c r="D172" s="19">
        <f t="shared" ref="D172:M172" si="484">(C172+$B$3)*(1+$B$2)</f>
        <v>19025497377.677319</v>
      </c>
      <c r="E172" s="19">
        <f t="shared" si="484"/>
        <v>20167027220.337959</v>
      </c>
      <c r="F172" s="19">
        <f t="shared" si="484"/>
        <v>21377048853.558239</v>
      </c>
      <c r="G172" s="19">
        <f t="shared" si="484"/>
        <v>22659671784.771736</v>
      </c>
      <c r="H172" s="19">
        <f t="shared" si="484"/>
        <v>24019252091.85804</v>
      </c>
      <c r="I172" s="19">
        <f t="shared" si="484"/>
        <v>25460407217.369522</v>
      </c>
      <c r="J172" s="19">
        <f t="shared" si="484"/>
        <v>26988031650.411694</v>
      </c>
      <c r="K172" s="19">
        <f t="shared" si="484"/>
        <v>28607313549.436398</v>
      </c>
      <c r="L172" s="19">
        <f t="shared" si="484"/>
        <v>30323752362.402584</v>
      </c>
      <c r="M172" s="19">
        <f t="shared" si="484"/>
        <v>32143177504.14674</v>
      </c>
      <c r="N172" s="21"/>
      <c r="O172" s="21"/>
      <c r="P172" s="21"/>
      <c r="Q172" s="22"/>
      <c r="R172" s="23"/>
      <c r="S172" s="20"/>
      <c r="T172" s="21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>
      <c r="A173" s="18" t="s">
        <v>27</v>
      </c>
      <c r="B173" s="19">
        <f>IF((C172-B172)*$F$2&lt;=144,(C172-B172)*$F$2,144)</f>
        <v>144</v>
      </c>
      <c r="C173" s="19">
        <f t="shared" ref="C173" si="485">IF((D172-C172)*$F$2&lt;=144,(D172-C172)*$F$2,144)</f>
        <v>144</v>
      </c>
      <c r="D173" s="19">
        <f t="shared" ref="D173" si="486">IF((E172-D172)*$F$2&lt;=144,(E172-D172)*$F$2,144)</f>
        <v>144</v>
      </c>
      <c r="E173" s="19">
        <f t="shared" ref="E173" si="487">IF((F172-E172)*$F$2&lt;=144,(F172-E172)*$F$2,144)</f>
        <v>144</v>
      </c>
      <c r="F173" s="19">
        <f t="shared" ref="F173" si="488">IF((G172-F172)*$F$2&lt;=144,(G172-F172)*$F$2,144)</f>
        <v>144</v>
      </c>
      <c r="G173" s="19">
        <f t="shared" ref="G173" si="489">IF((H172-G172)*$F$2&lt;=144,(H172-G172)*$F$2,144)</f>
        <v>144</v>
      </c>
      <c r="H173" s="19">
        <f t="shared" ref="H173" si="490">IF((I172-H172)*$F$2&lt;=144,(I172-H172)*$F$2,144)</f>
        <v>144</v>
      </c>
      <c r="I173" s="19">
        <f t="shared" ref="I173" si="491">IF((J172-I172)*$F$2&lt;=144,(J172-I172)*$F$2,144)</f>
        <v>144</v>
      </c>
      <c r="J173" s="19">
        <f t="shared" ref="J173" si="492">IF((K172-J172)*$F$2&lt;=144,(K172-J172)*$F$2,144)</f>
        <v>144</v>
      </c>
      <c r="K173" s="19">
        <f t="shared" ref="K173" si="493">IF((L172-K172)*$F$2&lt;=144,(L172-K172)*$F$2,144)</f>
        <v>144</v>
      </c>
      <c r="L173" s="19">
        <f t="shared" ref="L173" si="494">IF((M172-L172)*$F$2&lt;=144,(M172-L172)*$F$2,144)</f>
        <v>144</v>
      </c>
      <c r="M173" s="19">
        <f>IF((M172+$B$3)*$B$2*$F$2&lt;=144,(M172+$B$3)*$B$2*$F$2,144)</f>
        <v>144</v>
      </c>
      <c r="N173" s="21"/>
      <c r="O173" s="21"/>
      <c r="P173" s="21"/>
      <c r="Q173" s="22"/>
      <c r="R173" s="23"/>
      <c r="S173" s="20"/>
      <c r="T173" s="21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>
      <c r="A175" s="18">
        <f>A171+1</f>
        <v>72</v>
      </c>
      <c r="B175" s="18">
        <f t="shared" ref="B175:M175" si="495">B171+100</f>
        <v>206101</v>
      </c>
      <c r="C175" s="18">
        <f t="shared" si="495"/>
        <v>206102</v>
      </c>
      <c r="D175" s="18">
        <f t="shared" si="495"/>
        <v>206103</v>
      </c>
      <c r="E175" s="18">
        <f t="shared" si="495"/>
        <v>206104</v>
      </c>
      <c r="F175" s="18">
        <f t="shared" si="495"/>
        <v>206105</v>
      </c>
      <c r="G175" s="18">
        <f t="shared" si="495"/>
        <v>206106</v>
      </c>
      <c r="H175" s="18">
        <f t="shared" si="495"/>
        <v>206107</v>
      </c>
      <c r="I175" s="18">
        <f t="shared" si="495"/>
        <v>206108</v>
      </c>
      <c r="J175" s="18">
        <f t="shared" si="495"/>
        <v>206109</v>
      </c>
      <c r="K175" s="18">
        <f t="shared" si="495"/>
        <v>206110</v>
      </c>
      <c r="L175" s="18">
        <f t="shared" si="495"/>
        <v>206111</v>
      </c>
      <c r="M175" s="18">
        <f t="shared" si="495"/>
        <v>206112</v>
      </c>
      <c r="N175" s="21">
        <f>M176-B176</f>
        <v>24089073787.381313</v>
      </c>
      <c r="O175" s="21">
        <f>SUM(B177:M177)</f>
        <v>1728</v>
      </c>
      <c r="P175" s="21">
        <f>N175-O175+$F$3</f>
        <v>24089076259.381313</v>
      </c>
      <c r="Q175" s="22" t="str">
        <f>IF(P175&lt;=1950,"A",IF(P175&lt;=3300,"B",IF(P175&lt;=6950,"C",IF(P175&lt;=9000,"D",IF(P175&lt;=18000,"E",IF(P175&lt;=40000,"F","G"))))))</f>
        <v>G</v>
      </c>
      <c r="R175" s="23">
        <f>IF(Q175=$F$4,0,VLOOKUP(Q175,区分ち!$A$2:$B$8,2)-$F$5)</f>
        <v>436.85</v>
      </c>
      <c r="S175" s="20">
        <f>VLOOKUP(Q175,区分ち!$A$2:$C$8,3)</f>
        <v>0.45</v>
      </c>
      <c r="T175" s="21">
        <f>(P175-$F$3)*S175</f>
        <v>10840082426.721592</v>
      </c>
      <c r="U175" s="4"/>
      <c r="V175" s="4"/>
      <c r="W175" s="4"/>
      <c r="X175" s="4"/>
      <c r="Y175" s="4"/>
      <c r="Z175" s="4"/>
      <c r="AA175" s="4"/>
      <c r="AB175" s="4"/>
      <c r="AC175" s="4"/>
    </row>
    <row r="176" spans="1:29">
      <c r="A176" s="18" t="s">
        <v>26</v>
      </c>
      <c r="B176" s="19">
        <f>(M172-T171-O171+$B$3)*(1+$B$2)</f>
        <v>26816333571.790524</v>
      </c>
      <c r="C176" s="19">
        <f>(B176+$B$3)*(1+$B$2)</f>
        <v>28425313586.097958</v>
      </c>
      <c r="D176" s="19">
        <f t="shared" ref="D176:M176" si="496">(C176+$B$3)*(1+$B$2)</f>
        <v>30130832401.263836</v>
      </c>
      <c r="E176" s="19">
        <f t="shared" si="496"/>
        <v>31938682345.339668</v>
      </c>
      <c r="F176" s="19">
        <f t="shared" si="496"/>
        <v>33855003286.060051</v>
      </c>
      <c r="G176" s="19">
        <f t="shared" si="496"/>
        <v>35886303483.223656</v>
      </c>
      <c r="H176" s="19">
        <f t="shared" si="496"/>
        <v>38039481692.217079</v>
      </c>
      <c r="I176" s="19">
        <f t="shared" si="496"/>
        <v>40321850593.750107</v>
      </c>
      <c r="J176" s="19">
        <f t="shared" si="496"/>
        <v>42741161629.375114</v>
      </c>
      <c r="K176" s="19">
        <f t="shared" si="496"/>
        <v>45305631327.137627</v>
      </c>
      <c r="L176" s="19">
        <f t="shared" si="496"/>
        <v>48023969206.765884</v>
      </c>
      <c r="M176" s="19">
        <f t="shared" si="496"/>
        <v>50905407359.171837</v>
      </c>
      <c r="N176" s="21"/>
      <c r="O176" s="21"/>
      <c r="P176" s="21"/>
      <c r="Q176" s="22"/>
      <c r="R176" s="23"/>
      <c r="S176" s="20"/>
      <c r="T176" s="21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>
      <c r="A177" s="18" t="s">
        <v>27</v>
      </c>
      <c r="B177" s="19">
        <f>IF((C176-B176)*$F$2&lt;=144,(C176-B176)*$F$2,144)</f>
        <v>144</v>
      </c>
      <c r="C177" s="19">
        <f t="shared" ref="C177" si="497">IF((D176-C176)*$F$2&lt;=144,(D176-C176)*$F$2,144)</f>
        <v>144</v>
      </c>
      <c r="D177" s="19">
        <f t="shared" ref="D177" si="498">IF((E176-D176)*$F$2&lt;=144,(E176-D176)*$F$2,144)</f>
        <v>144</v>
      </c>
      <c r="E177" s="19">
        <f t="shared" ref="E177" si="499">IF((F176-E176)*$F$2&lt;=144,(F176-E176)*$F$2,144)</f>
        <v>144</v>
      </c>
      <c r="F177" s="19">
        <f t="shared" ref="F177" si="500">IF((G176-F176)*$F$2&lt;=144,(G176-F176)*$F$2,144)</f>
        <v>144</v>
      </c>
      <c r="G177" s="19">
        <f t="shared" ref="G177" si="501">IF((H176-G176)*$F$2&lt;=144,(H176-G176)*$F$2,144)</f>
        <v>144</v>
      </c>
      <c r="H177" s="19">
        <f t="shared" ref="H177" si="502">IF((I176-H176)*$F$2&lt;=144,(I176-H176)*$F$2,144)</f>
        <v>144</v>
      </c>
      <c r="I177" s="19">
        <f t="shared" ref="I177" si="503">IF((J176-I176)*$F$2&lt;=144,(J176-I176)*$F$2,144)</f>
        <v>144</v>
      </c>
      <c r="J177" s="19">
        <f t="shared" ref="J177" si="504">IF((K176-J176)*$F$2&lt;=144,(K176-J176)*$F$2,144)</f>
        <v>144</v>
      </c>
      <c r="K177" s="19">
        <f t="shared" ref="K177" si="505">IF((L176-K176)*$F$2&lt;=144,(L176-K176)*$F$2,144)</f>
        <v>144</v>
      </c>
      <c r="L177" s="19">
        <f t="shared" ref="L177" si="506">IF((M176-L176)*$F$2&lt;=144,(M176-L176)*$F$2,144)</f>
        <v>144</v>
      </c>
      <c r="M177" s="19">
        <f>IF((M176+$B$3)*$B$2*$F$2&lt;=144,(M176+$B$3)*$B$2*$F$2,144)</f>
        <v>144</v>
      </c>
      <c r="N177" s="21"/>
      <c r="O177" s="21"/>
      <c r="P177" s="21"/>
      <c r="Q177" s="22"/>
      <c r="R177" s="23"/>
      <c r="S177" s="20"/>
      <c r="T177" s="21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>
      <c r="A179" s="18">
        <f>A175+1</f>
        <v>73</v>
      </c>
      <c r="B179" s="18">
        <f t="shared" ref="B179:M179" si="507">B175+100</f>
        <v>206201</v>
      </c>
      <c r="C179" s="18">
        <f t="shared" si="507"/>
        <v>206202</v>
      </c>
      <c r="D179" s="18">
        <f t="shared" si="507"/>
        <v>206203</v>
      </c>
      <c r="E179" s="18">
        <f t="shared" si="507"/>
        <v>206204</v>
      </c>
      <c r="F179" s="18">
        <f t="shared" si="507"/>
        <v>206205</v>
      </c>
      <c r="G179" s="18">
        <f t="shared" si="507"/>
        <v>206206</v>
      </c>
      <c r="H179" s="18">
        <f t="shared" si="507"/>
        <v>206207</v>
      </c>
      <c r="I179" s="18">
        <f t="shared" si="507"/>
        <v>206208</v>
      </c>
      <c r="J179" s="18">
        <f t="shared" si="507"/>
        <v>206209</v>
      </c>
      <c r="K179" s="18">
        <f t="shared" si="507"/>
        <v>206210</v>
      </c>
      <c r="L179" s="18">
        <f t="shared" si="507"/>
        <v>206211</v>
      </c>
      <c r="M179" s="18">
        <f t="shared" si="507"/>
        <v>206212</v>
      </c>
      <c r="N179" s="21">
        <f>M180-B180</f>
        <v>38150059398.228577</v>
      </c>
      <c r="O179" s="21">
        <f>SUM(B181:M181)</f>
        <v>1728</v>
      </c>
      <c r="P179" s="21">
        <f>N179-O179+$F$3</f>
        <v>38150061870.228577</v>
      </c>
      <c r="Q179" s="22" t="str">
        <f>IF(P179&lt;=1950,"A",IF(P179&lt;=3300,"B",IF(P179&lt;=6950,"C",IF(P179&lt;=9000,"D",IF(P179&lt;=18000,"E",IF(P179&lt;=40000,"F","G"))))))</f>
        <v>G</v>
      </c>
      <c r="R179" s="23">
        <f>IF(Q179=$F$4,0,VLOOKUP(Q179,区分ち!$A$2:$B$8,2)-$F$5)</f>
        <v>436.85</v>
      </c>
      <c r="S179" s="20">
        <f>VLOOKUP(Q179,区分ち!$A$2:$C$8,3)</f>
        <v>0.45</v>
      </c>
      <c r="T179" s="21">
        <f>(P179-$F$3)*S179</f>
        <v>17167525951.602859</v>
      </c>
      <c r="U179" s="4"/>
      <c r="V179" s="4"/>
      <c r="W179" s="4"/>
      <c r="X179" s="4"/>
      <c r="Y179" s="4"/>
      <c r="Z179" s="4"/>
      <c r="AA179" s="4"/>
      <c r="AB179" s="4"/>
      <c r="AC179" s="4"/>
    </row>
    <row r="180" spans="1:29">
      <c r="A180" s="18" t="s">
        <v>26</v>
      </c>
      <c r="B180" s="19">
        <f>(M176-T175-O175+$B$3)*(1+$B$2)</f>
        <v>42469242596.717255</v>
      </c>
      <c r="C180" s="19">
        <f>(B180+$B$3)*(1+$B$2)</f>
        <v>45017397152.520294</v>
      </c>
      <c r="D180" s="19">
        <f t="shared" ref="D180:M180" si="508">(C180+$B$3)*(1+$B$2)</f>
        <v>47718440981.671516</v>
      </c>
      <c r="E180" s="19">
        <f t="shared" si="508"/>
        <v>50581547440.571808</v>
      </c>
      <c r="F180" s="19">
        <f t="shared" si="508"/>
        <v>53616440287.006119</v>
      </c>
      <c r="G180" s="19">
        <f t="shared" si="508"/>
        <v>56833426704.226486</v>
      </c>
      <c r="H180" s="19">
        <f t="shared" si="508"/>
        <v>60243432306.48008</v>
      </c>
      <c r="I180" s="19">
        <f t="shared" si="508"/>
        <v>63858038244.868889</v>
      </c>
      <c r="J180" s="19">
        <f t="shared" si="508"/>
        <v>67689520539.561028</v>
      </c>
      <c r="K180" s="19">
        <f t="shared" si="508"/>
        <v>71750891771.934692</v>
      </c>
      <c r="L180" s="19">
        <f t="shared" si="508"/>
        <v>76055945278.250778</v>
      </c>
      <c r="M180" s="19">
        <f t="shared" si="508"/>
        <v>80619301994.945831</v>
      </c>
      <c r="N180" s="21"/>
      <c r="O180" s="21"/>
      <c r="P180" s="21"/>
      <c r="Q180" s="22"/>
      <c r="R180" s="23"/>
      <c r="S180" s="20"/>
      <c r="T180" s="21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>
      <c r="A181" s="18" t="s">
        <v>27</v>
      </c>
      <c r="B181" s="19">
        <f>IF((C180-B180)*$F$2&lt;=144,(C180-B180)*$F$2,144)</f>
        <v>144</v>
      </c>
      <c r="C181" s="19">
        <f t="shared" ref="C181" si="509">IF((D180-C180)*$F$2&lt;=144,(D180-C180)*$F$2,144)</f>
        <v>144</v>
      </c>
      <c r="D181" s="19">
        <f t="shared" ref="D181" si="510">IF((E180-D180)*$F$2&lt;=144,(E180-D180)*$F$2,144)</f>
        <v>144</v>
      </c>
      <c r="E181" s="19">
        <f t="shared" ref="E181" si="511">IF((F180-E180)*$F$2&lt;=144,(F180-E180)*$F$2,144)</f>
        <v>144</v>
      </c>
      <c r="F181" s="19">
        <f t="shared" ref="F181" si="512">IF((G180-F180)*$F$2&lt;=144,(G180-F180)*$F$2,144)</f>
        <v>144</v>
      </c>
      <c r="G181" s="19">
        <f t="shared" ref="G181" si="513">IF((H180-G180)*$F$2&lt;=144,(H180-G180)*$F$2,144)</f>
        <v>144</v>
      </c>
      <c r="H181" s="19">
        <f t="shared" ref="H181" si="514">IF((I180-H180)*$F$2&lt;=144,(I180-H180)*$F$2,144)</f>
        <v>144</v>
      </c>
      <c r="I181" s="19">
        <f t="shared" ref="I181" si="515">IF((J180-I180)*$F$2&lt;=144,(J180-I180)*$F$2,144)</f>
        <v>144</v>
      </c>
      <c r="J181" s="19">
        <f t="shared" ref="J181" si="516">IF((K180-J180)*$F$2&lt;=144,(K180-J180)*$F$2,144)</f>
        <v>144</v>
      </c>
      <c r="K181" s="19">
        <f t="shared" ref="K181" si="517">IF((L180-K180)*$F$2&lt;=144,(L180-K180)*$F$2,144)</f>
        <v>144</v>
      </c>
      <c r="L181" s="19">
        <f t="shared" ref="L181" si="518">IF((M180-L180)*$F$2&lt;=144,(M180-L180)*$F$2,144)</f>
        <v>144</v>
      </c>
      <c r="M181" s="19">
        <f>IF((M180+$B$3)*$B$2*$F$2&lt;=144,(M180+$B$3)*$B$2*$F$2,144)</f>
        <v>144</v>
      </c>
      <c r="N181" s="21"/>
      <c r="O181" s="21"/>
      <c r="P181" s="21"/>
      <c r="Q181" s="22"/>
      <c r="R181" s="23"/>
      <c r="S181" s="20"/>
      <c r="T181" s="21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>
      <c r="A183" s="18">
        <f>A179+1</f>
        <v>74</v>
      </c>
      <c r="B183" s="18">
        <f t="shared" ref="B183:M183" si="519">B179+100</f>
        <v>206301</v>
      </c>
      <c r="C183" s="18">
        <f t="shared" si="519"/>
        <v>206302</v>
      </c>
      <c r="D183" s="18">
        <f t="shared" si="519"/>
        <v>206303</v>
      </c>
      <c r="E183" s="18">
        <f t="shared" si="519"/>
        <v>206304</v>
      </c>
      <c r="F183" s="18">
        <f t="shared" si="519"/>
        <v>206305</v>
      </c>
      <c r="G183" s="18">
        <f t="shared" si="519"/>
        <v>206306</v>
      </c>
      <c r="H183" s="18">
        <f t="shared" si="519"/>
        <v>206307</v>
      </c>
      <c r="I183" s="18">
        <f t="shared" si="519"/>
        <v>206308</v>
      </c>
      <c r="J183" s="18">
        <f t="shared" si="519"/>
        <v>206309</v>
      </c>
      <c r="K183" s="18">
        <f t="shared" si="519"/>
        <v>206310</v>
      </c>
      <c r="L183" s="18">
        <f t="shared" si="519"/>
        <v>206311</v>
      </c>
      <c r="M183" s="18">
        <f t="shared" si="519"/>
        <v>206312</v>
      </c>
      <c r="N183" s="21">
        <f>M184-B184</f>
        <v>60418555634.775223</v>
      </c>
      <c r="O183" s="21">
        <f>SUM(B185:M185)</f>
        <v>1728</v>
      </c>
      <c r="P183" s="21">
        <f>N183-O183+$F$3</f>
        <v>60418558106.775223</v>
      </c>
      <c r="Q183" s="22" t="str">
        <f>IF(P183&lt;=1950,"A",IF(P183&lt;=3300,"B",IF(P183&lt;=6950,"C",IF(P183&lt;=9000,"D",IF(P183&lt;=18000,"E",IF(P183&lt;=40000,"F","G"))))))</f>
        <v>G</v>
      </c>
      <c r="R183" s="23">
        <f>IF(Q183=$F$4,0,VLOOKUP(Q183,区分ち!$A$2:$B$8,2)-$F$5)</f>
        <v>436.85</v>
      </c>
      <c r="S183" s="20">
        <f>VLOOKUP(Q183,区分ち!$A$2:$C$8,3)</f>
        <v>0.45</v>
      </c>
      <c r="T183" s="21">
        <f>(P183-$F$3)*S183</f>
        <v>27188349258.048851</v>
      </c>
      <c r="U183" s="4"/>
      <c r="V183" s="4"/>
      <c r="W183" s="4"/>
      <c r="X183" s="4"/>
      <c r="Y183" s="4"/>
      <c r="Z183" s="4"/>
      <c r="AA183" s="4"/>
      <c r="AB183" s="4"/>
      <c r="AC183" s="4"/>
    </row>
    <row r="184" spans="1:29">
      <c r="A184" s="18" t="s">
        <v>26</v>
      </c>
      <c r="B184" s="19">
        <f>(M180-T179-O179+$B$3)*(1+$B$2)</f>
        <v>67258880774.26355</v>
      </c>
      <c r="C184" s="19">
        <f>(B184+$B$3)*(1+$B$2)</f>
        <v>71294413620.71936</v>
      </c>
      <c r="D184" s="19">
        <f t="shared" ref="D184:M184" si="520">(C184+$B$3)*(1+$B$2)</f>
        <v>75572078437.962524</v>
      </c>
      <c r="E184" s="19">
        <f t="shared" si="520"/>
        <v>80106403144.24028</v>
      </c>
      <c r="F184" s="19">
        <f t="shared" si="520"/>
        <v>84912787332.894699</v>
      </c>
      <c r="G184" s="19">
        <f t="shared" si="520"/>
        <v>90007554572.868393</v>
      </c>
      <c r="H184" s="19">
        <f t="shared" si="520"/>
        <v>95408007847.240494</v>
      </c>
      <c r="I184" s="19">
        <f t="shared" si="520"/>
        <v>101132488318.07494</v>
      </c>
      <c r="J184" s="19">
        <f t="shared" si="520"/>
        <v>107200437617.15944</v>
      </c>
      <c r="K184" s="19">
        <f t="shared" si="520"/>
        <v>113632463874.18901</v>
      </c>
      <c r="L184" s="19">
        <f t="shared" si="520"/>
        <v>120450411706.64035</v>
      </c>
      <c r="M184" s="19">
        <f t="shared" si="520"/>
        <v>127677436409.03877</v>
      </c>
      <c r="N184" s="21"/>
      <c r="O184" s="21"/>
      <c r="P184" s="21"/>
      <c r="Q184" s="22"/>
      <c r="R184" s="23"/>
      <c r="S184" s="20"/>
      <c r="T184" s="21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>
      <c r="A185" s="18" t="s">
        <v>27</v>
      </c>
      <c r="B185" s="19">
        <f>IF((C184-B184)*$F$2&lt;=144,(C184-B184)*$F$2,144)</f>
        <v>144</v>
      </c>
      <c r="C185" s="19">
        <f t="shared" ref="C185" si="521">IF((D184-C184)*$F$2&lt;=144,(D184-C184)*$F$2,144)</f>
        <v>144</v>
      </c>
      <c r="D185" s="19">
        <f t="shared" ref="D185" si="522">IF((E184-D184)*$F$2&lt;=144,(E184-D184)*$F$2,144)</f>
        <v>144</v>
      </c>
      <c r="E185" s="19">
        <f t="shared" ref="E185" si="523">IF((F184-E184)*$F$2&lt;=144,(F184-E184)*$F$2,144)</f>
        <v>144</v>
      </c>
      <c r="F185" s="19">
        <f t="shared" ref="F185" si="524">IF((G184-F184)*$F$2&lt;=144,(G184-F184)*$F$2,144)</f>
        <v>144</v>
      </c>
      <c r="G185" s="19">
        <f t="shared" ref="G185" si="525">IF((H184-G184)*$F$2&lt;=144,(H184-G184)*$F$2,144)</f>
        <v>144</v>
      </c>
      <c r="H185" s="19">
        <f t="shared" ref="H185" si="526">IF((I184-H184)*$F$2&lt;=144,(I184-H184)*$F$2,144)</f>
        <v>144</v>
      </c>
      <c r="I185" s="19">
        <f t="shared" ref="I185" si="527">IF((J184-I184)*$F$2&lt;=144,(J184-I184)*$F$2,144)</f>
        <v>144</v>
      </c>
      <c r="J185" s="19">
        <f t="shared" ref="J185" si="528">IF((K184-J184)*$F$2&lt;=144,(K184-J184)*$F$2,144)</f>
        <v>144</v>
      </c>
      <c r="K185" s="19">
        <f t="shared" ref="K185" si="529">IF((L184-K184)*$F$2&lt;=144,(L184-K184)*$F$2,144)</f>
        <v>144</v>
      </c>
      <c r="L185" s="19">
        <f t="shared" ref="L185" si="530">IF((M184-L184)*$F$2&lt;=144,(M184-L184)*$F$2,144)</f>
        <v>144</v>
      </c>
      <c r="M185" s="19">
        <f>IF((M184+$B$3)*$B$2*$F$2&lt;=144,(M184+$B$3)*$B$2*$F$2,144)</f>
        <v>144</v>
      </c>
      <c r="N185" s="21"/>
      <c r="O185" s="21"/>
      <c r="P185" s="21"/>
      <c r="Q185" s="22"/>
      <c r="R185" s="23"/>
      <c r="S185" s="20"/>
      <c r="T185" s="21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>
      <c r="A187" s="18">
        <f>A183+1</f>
        <v>75</v>
      </c>
      <c r="B187" s="18">
        <f t="shared" ref="B187:M187" si="531">B183+100</f>
        <v>206401</v>
      </c>
      <c r="C187" s="18">
        <f t="shared" si="531"/>
        <v>206402</v>
      </c>
      <c r="D187" s="18">
        <f t="shared" si="531"/>
        <v>206403</v>
      </c>
      <c r="E187" s="18">
        <f t="shared" si="531"/>
        <v>206404</v>
      </c>
      <c r="F187" s="18">
        <f t="shared" si="531"/>
        <v>206405</v>
      </c>
      <c r="G187" s="18">
        <f t="shared" si="531"/>
        <v>206406</v>
      </c>
      <c r="H187" s="18">
        <f t="shared" si="531"/>
        <v>206407</v>
      </c>
      <c r="I187" s="18">
        <f t="shared" si="531"/>
        <v>206408</v>
      </c>
      <c r="J187" s="18">
        <f t="shared" si="531"/>
        <v>206409</v>
      </c>
      <c r="K187" s="18">
        <f t="shared" si="531"/>
        <v>206410</v>
      </c>
      <c r="L187" s="18">
        <f t="shared" si="531"/>
        <v>206411</v>
      </c>
      <c r="M187" s="18">
        <f t="shared" si="531"/>
        <v>206412</v>
      </c>
      <c r="N187" s="21">
        <f>M188-B188</f>
        <v>95685352597.75235</v>
      </c>
      <c r="O187" s="21">
        <f>SUM(B189:M189)</f>
        <v>1728</v>
      </c>
      <c r="P187" s="21">
        <f>N187-O187+$F$3</f>
        <v>95685355069.75235</v>
      </c>
      <c r="Q187" s="22" t="str">
        <f>IF(P187&lt;=1950,"A",IF(P187&lt;=3300,"B",IF(P187&lt;=6950,"C",IF(P187&lt;=9000,"D",IF(P187&lt;=18000,"E",IF(P187&lt;=40000,"F","G"))))))</f>
        <v>G</v>
      </c>
      <c r="R187" s="23">
        <f>IF(Q187=$F$4,0,VLOOKUP(Q187,区分ち!$A$2:$B$8,2)-$F$5)</f>
        <v>436.85</v>
      </c>
      <c r="S187" s="20">
        <f>VLOOKUP(Q187,区分ち!$A$2:$C$8,3)</f>
        <v>0.45</v>
      </c>
      <c r="T187" s="21">
        <f>(P187-$F$3)*S187</f>
        <v>43058407891.388557</v>
      </c>
      <c r="U187" s="4"/>
      <c r="V187" s="4"/>
      <c r="W187" s="4"/>
      <c r="X187" s="4"/>
      <c r="Y187" s="4"/>
      <c r="Z187" s="4"/>
      <c r="AA187" s="4"/>
      <c r="AB187" s="4"/>
      <c r="AC187" s="4"/>
    </row>
    <row r="188" spans="1:29">
      <c r="A188" s="18" t="s">
        <v>26</v>
      </c>
      <c r="B188" s="19">
        <f>(M184-T183-O183+$B$3)*(1+$B$2)</f>
        <v>106518430548.36932</v>
      </c>
      <c r="C188" s="19">
        <f>(B188+$B$3)*(1+$B$2)</f>
        <v>112909536381.27148</v>
      </c>
      <c r="D188" s="19">
        <f t="shared" ref="D188:M188" si="532">(C188+$B$3)*(1+$B$2)</f>
        <v>119684108564.14778</v>
      </c>
      <c r="E188" s="19">
        <f t="shared" si="532"/>
        <v>126865155077.99666</v>
      </c>
      <c r="F188" s="19">
        <f t="shared" si="532"/>
        <v>134477064382.67647</v>
      </c>
      <c r="G188" s="19">
        <f t="shared" si="532"/>
        <v>142545688245.63705</v>
      </c>
      <c r="H188" s="19">
        <f t="shared" si="532"/>
        <v>151098429540.37527</v>
      </c>
      <c r="I188" s="19">
        <f t="shared" si="532"/>
        <v>160164335312.79779</v>
      </c>
      <c r="J188" s="19">
        <f t="shared" si="532"/>
        <v>169774195431.56567</v>
      </c>
      <c r="K188" s="19">
        <f t="shared" si="532"/>
        <v>179960647157.45963</v>
      </c>
      <c r="L188" s="19">
        <f t="shared" si="532"/>
        <v>190758285986.90723</v>
      </c>
      <c r="M188" s="19">
        <f t="shared" si="532"/>
        <v>202203783146.12167</v>
      </c>
      <c r="N188" s="21"/>
      <c r="O188" s="21"/>
      <c r="P188" s="21"/>
      <c r="Q188" s="22"/>
      <c r="R188" s="23"/>
      <c r="S188" s="20"/>
      <c r="T188" s="21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>
      <c r="A189" s="18" t="s">
        <v>27</v>
      </c>
      <c r="B189" s="19">
        <f>IF((C188-B188)*$F$2&lt;=144,(C188-B188)*$F$2,144)</f>
        <v>144</v>
      </c>
      <c r="C189" s="19">
        <f t="shared" ref="C189" si="533">IF((D188-C188)*$F$2&lt;=144,(D188-C188)*$F$2,144)</f>
        <v>144</v>
      </c>
      <c r="D189" s="19">
        <f t="shared" ref="D189" si="534">IF((E188-D188)*$F$2&lt;=144,(E188-D188)*$F$2,144)</f>
        <v>144</v>
      </c>
      <c r="E189" s="19">
        <f t="shared" ref="E189" si="535">IF((F188-E188)*$F$2&lt;=144,(F188-E188)*$F$2,144)</f>
        <v>144</v>
      </c>
      <c r="F189" s="19">
        <f t="shared" ref="F189" si="536">IF((G188-F188)*$F$2&lt;=144,(G188-F188)*$F$2,144)</f>
        <v>144</v>
      </c>
      <c r="G189" s="19">
        <f t="shared" ref="G189" si="537">IF((H188-G188)*$F$2&lt;=144,(H188-G188)*$F$2,144)</f>
        <v>144</v>
      </c>
      <c r="H189" s="19">
        <f t="shared" ref="H189" si="538">IF((I188-H188)*$F$2&lt;=144,(I188-H188)*$F$2,144)</f>
        <v>144</v>
      </c>
      <c r="I189" s="19">
        <f t="shared" ref="I189" si="539">IF((J188-I188)*$F$2&lt;=144,(J188-I188)*$F$2,144)</f>
        <v>144</v>
      </c>
      <c r="J189" s="19">
        <f t="shared" ref="J189" si="540">IF((K188-J188)*$F$2&lt;=144,(K188-J188)*$F$2,144)</f>
        <v>144</v>
      </c>
      <c r="K189" s="19">
        <f t="shared" ref="K189" si="541">IF((L188-K188)*$F$2&lt;=144,(L188-K188)*$F$2,144)</f>
        <v>144</v>
      </c>
      <c r="L189" s="19">
        <f t="shared" ref="L189" si="542">IF((M188-L188)*$F$2&lt;=144,(M188-L188)*$F$2,144)</f>
        <v>144</v>
      </c>
      <c r="M189" s="19">
        <f>IF((M188+$B$3)*$B$2*$F$2&lt;=144,(M188+$B$3)*$B$2*$F$2,144)</f>
        <v>144</v>
      </c>
      <c r="N189" s="21"/>
      <c r="O189" s="21"/>
      <c r="P189" s="21"/>
      <c r="Q189" s="22"/>
      <c r="R189" s="23"/>
      <c r="S189" s="20"/>
      <c r="T189" s="21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21"/>
      <c r="O191" s="21"/>
      <c r="P191" s="21"/>
      <c r="Q191" s="22"/>
      <c r="R191" s="23"/>
      <c r="S191" s="20"/>
      <c r="T191" s="21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>
      <c r="A192" s="18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21"/>
      <c r="O192" s="21"/>
      <c r="P192" s="21"/>
      <c r="Q192" s="22"/>
      <c r="R192" s="23"/>
      <c r="S192" s="20"/>
      <c r="T192" s="21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>
      <c r="A193" s="18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21"/>
      <c r="O193" s="21"/>
      <c r="P193" s="21"/>
      <c r="Q193" s="22"/>
      <c r="R193" s="23"/>
      <c r="S193" s="20"/>
      <c r="T193" s="21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21"/>
      <c r="O195" s="21"/>
      <c r="P195" s="21"/>
      <c r="Q195" s="22"/>
      <c r="R195" s="23"/>
      <c r="S195" s="20"/>
      <c r="T195" s="21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>
      <c r="A196" s="18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21"/>
      <c r="O196" s="21"/>
      <c r="P196" s="21"/>
      <c r="Q196" s="22"/>
      <c r="R196" s="23"/>
      <c r="S196" s="20"/>
      <c r="T196" s="21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>
      <c r="A197" s="18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21"/>
      <c r="O197" s="21"/>
      <c r="P197" s="21"/>
      <c r="Q197" s="22"/>
      <c r="R197" s="23"/>
      <c r="S197" s="20"/>
      <c r="T197" s="21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21"/>
      <c r="O199" s="21"/>
      <c r="P199" s="21"/>
      <c r="Q199" s="22"/>
      <c r="R199" s="23"/>
      <c r="S199" s="20"/>
      <c r="T199" s="21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>
      <c r="A200" s="18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21"/>
      <c r="O200" s="21"/>
      <c r="P200" s="21"/>
      <c r="Q200" s="22"/>
      <c r="R200" s="23"/>
      <c r="S200" s="20"/>
      <c r="T200" s="21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>
      <c r="A201" s="18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21"/>
      <c r="O201" s="21"/>
      <c r="P201" s="21"/>
      <c r="Q201" s="22"/>
      <c r="R201" s="23"/>
      <c r="S201" s="20"/>
      <c r="T201" s="21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21"/>
      <c r="O203" s="21"/>
      <c r="P203" s="21"/>
      <c r="Q203" s="22"/>
      <c r="R203" s="23"/>
      <c r="S203" s="20"/>
      <c r="T203" s="21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>
      <c r="A204" s="18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21"/>
      <c r="O204" s="21"/>
      <c r="P204" s="21"/>
      <c r="Q204" s="22"/>
      <c r="R204" s="23"/>
      <c r="S204" s="20"/>
      <c r="T204" s="21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>
      <c r="A205" s="18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21"/>
      <c r="O205" s="21"/>
      <c r="P205" s="21"/>
      <c r="Q205" s="22"/>
      <c r="R205" s="23"/>
      <c r="S205" s="20"/>
      <c r="T205" s="21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21"/>
      <c r="O207" s="21"/>
      <c r="P207" s="21"/>
      <c r="Q207" s="22"/>
      <c r="R207" s="23"/>
      <c r="S207" s="20"/>
      <c r="T207" s="21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>
      <c r="A208" s="18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21"/>
      <c r="O208" s="21"/>
      <c r="P208" s="21"/>
      <c r="Q208" s="22"/>
      <c r="R208" s="23"/>
      <c r="S208" s="20"/>
      <c r="T208" s="21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>
      <c r="A209" s="18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21"/>
      <c r="O209" s="21"/>
      <c r="P209" s="21"/>
      <c r="Q209" s="22"/>
      <c r="R209" s="23"/>
      <c r="S209" s="20"/>
      <c r="T209" s="21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21"/>
      <c r="O211" s="21"/>
      <c r="P211" s="21"/>
      <c r="Q211" s="22"/>
      <c r="R211" s="23"/>
      <c r="S211" s="20"/>
      <c r="T211" s="21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>
      <c r="A212" s="18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21"/>
      <c r="O212" s="21"/>
      <c r="P212" s="21"/>
      <c r="Q212" s="22"/>
      <c r="R212" s="23"/>
      <c r="S212" s="20"/>
      <c r="T212" s="21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>
      <c r="A213" s="18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21"/>
      <c r="O213" s="21"/>
      <c r="P213" s="21"/>
      <c r="Q213" s="22"/>
      <c r="R213" s="23"/>
      <c r="S213" s="20"/>
      <c r="T213" s="21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21"/>
      <c r="O215" s="21"/>
      <c r="P215" s="21"/>
      <c r="Q215" s="22"/>
      <c r="R215" s="23"/>
      <c r="S215" s="20"/>
      <c r="T215" s="21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>
      <c r="A216" s="18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21"/>
      <c r="O216" s="21"/>
      <c r="P216" s="21"/>
      <c r="Q216" s="22"/>
      <c r="R216" s="23"/>
      <c r="S216" s="20"/>
      <c r="T216" s="21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>
      <c r="A217" s="18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21"/>
      <c r="O217" s="21"/>
      <c r="P217" s="21"/>
      <c r="Q217" s="22"/>
      <c r="R217" s="23"/>
      <c r="S217" s="20"/>
      <c r="T217" s="21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21"/>
      <c r="O219" s="21"/>
      <c r="P219" s="21"/>
      <c r="Q219" s="22"/>
      <c r="R219" s="23"/>
      <c r="S219" s="20"/>
      <c r="T219" s="21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>
      <c r="A220" s="18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21"/>
      <c r="O220" s="21"/>
      <c r="P220" s="21"/>
      <c r="Q220" s="22"/>
      <c r="R220" s="23"/>
      <c r="S220" s="20"/>
      <c r="T220" s="21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>
      <c r="A221" s="18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21"/>
      <c r="O221" s="21"/>
      <c r="P221" s="21"/>
      <c r="Q221" s="22"/>
      <c r="R221" s="23"/>
      <c r="S221" s="20"/>
      <c r="T221" s="21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21"/>
      <c r="O223" s="21"/>
      <c r="P223" s="21"/>
      <c r="Q223" s="22"/>
      <c r="R223" s="23"/>
      <c r="S223" s="20"/>
      <c r="T223" s="21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>
      <c r="A224" s="18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21"/>
      <c r="O224" s="21"/>
      <c r="P224" s="21"/>
      <c r="Q224" s="22"/>
      <c r="R224" s="23"/>
      <c r="S224" s="20"/>
      <c r="T224" s="21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>
      <c r="A225" s="18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21"/>
      <c r="O225" s="21"/>
      <c r="P225" s="21"/>
      <c r="Q225" s="22"/>
      <c r="R225" s="23"/>
      <c r="S225" s="20"/>
      <c r="T225" s="21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21"/>
      <c r="O227" s="21"/>
      <c r="P227" s="21"/>
      <c r="Q227" s="22"/>
      <c r="R227" s="23"/>
      <c r="S227" s="20"/>
      <c r="T227" s="21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>
      <c r="A228" s="18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21"/>
      <c r="O228" s="21"/>
      <c r="P228" s="21"/>
      <c r="Q228" s="22"/>
      <c r="R228" s="23"/>
      <c r="S228" s="20"/>
      <c r="T228" s="21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>
      <c r="A229" s="18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21"/>
      <c r="O229" s="21"/>
      <c r="P229" s="21"/>
      <c r="Q229" s="22"/>
      <c r="R229" s="23"/>
      <c r="S229" s="20"/>
      <c r="T229" s="21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21"/>
      <c r="O231" s="21"/>
      <c r="P231" s="21"/>
      <c r="Q231" s="22"/>
      <c r="R231" s="23"/>
      <c r="S231" s="20"/>
      <c r="T231" s="21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>
      <c r="A232" s="18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21"/>
      <c r="O232" s="21"/>
      <c r="P232" s="21"/>
      <c r="Q232" s="22"/>
      <c r="R232" s="23"/>
      <c r="S232" s="20"/>
      <c r="T232" s="21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>
      <c r="A233" s="18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21"/>
      <c r="O233" s="21"/>
      <c r="P233" s="21"/>
      <c r="Q233" s="22"/>
      <c r="R233" s="23"/>
      <c r="S233" s="20"/>
      <c r="T233" s="21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21"/>
      <c r="O235" s="21"/>
      <c r="P235" s="21"/>
      <c r="Q235" s="22"/>
      <c r="R235" s="23"/>
      <c r="S235" s="20"/>
      <c r="T235" s="21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>
      <c r="A236" s="18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21"/>
      <c r="O236" s="21"/>
      <c r="P236" s="21"/>
      <c r="Q236" s="22"/>
      <c r="R236" s="23"/>
      <c r="S236" s="20"/>
      <c r="T236" s="21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>
      <c r="A237" s="18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21"/>
      <c r="O237" s="21"/>
      <c r="P237" s="21"/>
      <c r="Q237" s="22"/>
      <c r="R237" s="23"/>
      <c r="S237" s="20"/>
      <c r="T237" s="21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21"/>
      <c r="O239" s="21"/>
      <c r="P239" s="21"/>
      <c r="Q239" s="22"/>
      <c r="R239" s="23"/>
      <c r="S239" s="20"/>
      <c r="T239" s="21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>
      <c r="A240" s="18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21"/>
      <c r="O240" s="21"/>
      <c r="P240" s="21"/>
      <c r="Q240" s="22"/>
      <c r="R240" s="23"/>
      <c r="S240" s="20"/>
      <c r="T240" s="21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>
      <c r="A241" s="18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21"/>
      <c r="O241" s="21"/>
      <c r="P241" s="21"/>
      <c r="Q241" s="22"/>
      <c r="R241" s="23"/>
      <c r="S241" s="20"/>
      <c r="T241" s="21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21"/>
      <c r="O243" s="21"/>
      <c r="P243" s="21"/>
      <c r="Q243" s="22"/>
      <c r="R243" s="23"/>
      <c r="S243" s="20"/>
      <c r="T243" s="21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>
      <c r="A244" s="18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21"/>
      <c r="O244" s="21"/>
      <c r="P244" s="21"/>
      <c r="Q244" s="22"/>
      <c r="R244" s="23"/>
      <c r="S244" s="20"/>
      <c r="T244" s="21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>
      <c r="A245" s="18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21"/>
      <c r="O245" s="21"/>
      <c r="P245" s="21"/>
      <c r="Q245" s="22"/>
      <c r="R245" s="23"/>
      <c r="S245" s="20"/>
      <c r="T245" s="21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21"/>
      <c r="O247" s="21"/>
      <c r="P247" s="21"/>
      <c r="Q247" s="22"/>
      <c r="R247" s="23"/>
      <c r="S247" s="20"/>
      <c r="T247" s="21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>
      <c r="A248" s="18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21"/>
      <c r="O248" s="21"/>
      <c r="P248" s="21"/>
      <c r="Q248" s="22"/>
      <c r="R248" s="23"/>
      <c r="S248" s="20"/>
      <c r="T248" s="21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>
      <c r="A249" s="18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21"/>
      <c r="O249" s="21"/>
      <c r="P249" s="21"/>
      <c r="Q249" s="22"/>
      <c r="R249" s="23"/>
      <c r="S249" s="20"/>
      <c r="T249" s="21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21"/>
      <c r="O251" s="21"/>
      <c r="P251" s="21"/>
      <c r="Q251" s="22"/>
      <c r="R251" s="23"/>
      <c r="S251" s="20"/>
      <c r="T251" s="21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>
      <c r="A252" s="18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21"/>
      <c r="O252" s="21"/>
      <c r="P252" s="21"/>
      <c r="Q252" s="22"/>
      <c r="R252" s="23"/>
      <c r="S252" s="20"/>
      <c r="T252" s="21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>
      <c r="A253" s="18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21"/>
      <c r="O253" s="21"/>
      <c r="P253" s="21"/>
      <c r="Q253" s="22"/>
      <c r="R253" s="23"/>
      <c r="S253" s="20"/>
      <c r="T253" s="21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21"/>
      <c r="O255" s="21"/>
      <c r="P255" s="21"/>
      <c r="Q255" s="22"/>
      <c r="R255" s="23"/>
      <c r="S255" s="20"/>
      <c r="T255" s="21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>
      <c r="A256" s="18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21"/>
      <c r="O256" s="21"/>
      <c r="P256" s="21"/>
      <c r="Q256" s="22"/>
      <c r="R256" s="23"/>
      <c r="S256" s="20"/>
      <c r="T256" s="21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>
      <c r="A257" s="18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21"/>
      <c r="O257" s="21"/>
      <c r="P257" s="21"/>
      <c r="Q257" s="22"/>
      <c r="R257" s="23"/>
      <c r="S257" s="20"/>
      <c r="T257" s="21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21"/>
      <c r="O259" s="21"/>
      <c r="P259" s="21"/>
      <c r="Q259" s="22"/>
      <c r="R259" s="23"/>
      <c r="S259" s="20"/>
      <c r="T259" s="21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>
      <c r="A260" s="18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21"/>
      <c r="O260" s="21"/>
      <c r="P260" s="21"/>
      <c r="Q260" s="22"/>
      <c r="R260" s="23"/>
      <c r="S260" s="20"/>
      <c r="T260" s="21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>
      <c r="A261" s="18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21"/>
      <c r="O261" s="21"/>
      <c r="P261" s="21"/>
      <c r="Q261" s="22"/>
      <c r="R261" s="23"/>
      <c r="S261" s="20"/>
      <c r="T261" s="21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21"/>
      <c r="O263" s="21"/>
      <c r="P263" s="21"/>
      <c r="Q263" s="22"/>
      <c r="R263" s="23"/>
      <c r="S263" s="20"/>
      <c r="T263" s="21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>
      <c r="A264" s="18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21"/>
      <c r="O264" s="21"/>
      <c r="P264" s="21"/>
      <c r="Q264" s="22"/>
      <c r="R264" s="23"/>
      <c r="S264" s="20"/>
      <c r="T264" s="21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>
      <c r="A265" s="18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21"/>
      <c r="O265" s="21"/>
      <c r="P265" s="21"/>
      <c r="Q265" s="22"/>
      <c r="R265" s="23"/>
      <c r="S265" s="20"/>
      <c r="T265" s="21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21"/>
      <c r="O267" s="21"/>
      <c r="P267" s="21"/>
      <c r="Q267" s="22"/>
      <c r="R267" s="23"/>
      <c r="S267" s="20"/>
      <c r="T267" s="21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>
      <c r="A268" s="4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21"/>
      <c r="O268" s="21"/>
      <c r="P268" s="21"/>
      <c r="Q268" s="22"/>
      <c r="R268" s="23"/>
      <c r="S268" s="20"/>
      <c r="T268" s="21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>
      <c r="A269" s="4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21"/>
      <c r="O269" s="21"/>
      <c r="P269" s="21"/>
      <c r="Q269" s="22"/>
      <c r="R269" s="23"/>
      <c r="S269" s="20"/>
      <c r="T269" s="21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21"/>
      <c r="O271" s="21"/>
      <c r="P271" s="21"/>
      <c r="Q271" s="22"/>
      <c r="R271" s="23"/>
      <c r="S271" s="20"/>
      <c r="T271" s="21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>
      <c r="A272" s="4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21"/>
      <c r="O272" s="21"/>
      <c r="P272" s="21"/>
      <c r="Q272" s="22"/>
      <c r="R272" s="23"/>
      <c r="S272" s="20"/>
      <c r="T272" s="21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>
      <c r="A273" s="4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21"/>
      <c r="O273" s="21"/>
      <c r="P273" s="21"/>
      <c r="Q273" s="22"/>
      <c r="R273" s="23"/>
      <c r="S273" s="20"/>
      <c r="T273" s="21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21"/>
      <c r="O275" s="21"/>
      <c r="P275" s="21"/>
      <c r="Q275" s="22"/>
      <c r="R275" s="23"/>
      <c r="S275" s="20"/>
      <c r="T275" s="21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>
      <c r="A276" s="4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21"/>
      <c r="O276" s="21"/>
      <c r="P276" s="21"/>
      <c r="Q276" s="22"/>
      <c r="R276" s="23"/>
      <c r="S276" s="20"/>
      <c r="T276" s="21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>
      <c r="A277" s="4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21"/>
      <c r="O277" s="21"/>
      <c r="P277" s="21"/>
      <c r="Q277" s="22"/>
      <c r="R277" s="23"/>
      <c r="S277" s="20"/>
      <c r="T277" s="21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21"/>
      <c r="O279" s="21"/>
      <c r="P279" s="21"/>
      <c r="Q279" s="22"/>
      <c r="R279" s="23"/>
      <c r="S279" s="20"/>
      <c r="T279" s="21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>
      <c r="A280" s="4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21"/>
      <c r="O280" s="21"/>
      <c r="P280" s="21"/>
      <c r="Q280" s="22"/>
      <c r="R280" s="23"/>
      <c r="S280" s="20"/>
      <c r="T280" s="21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>
      <c r="A281" s="4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21"/>
      <c r="O281" s="21"/>
      <c r="P281" s="21"/>
      <c r="Q281" s="22"/>
      <c r="R281" s="23"/>
      <c r="S281" s="20"/>
      <c r="T281" s="21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21"/>
      <c r="O283" s="21"/>
      <c r="P283" s="21"/>
      <c r="Q283" s="22"/>
      <c r="R283" s="23"/>
      <c r="S283" s="20"/>
      <c r="T283" s="21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>
      <c r="A284" s="4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21"/>
      <c r="O284" s="21"/>
      <c r="P284" s="21"/>
      <c r="Q284" s="22"/>
      <c r="R284" s="23"/>
      <c r="S284" s="20"/>
      <c r="T284" s="21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>
      <c r="A285" s="4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21"/>
      <c r="O285" s="21"/>
      <c r="P285" s="21"/>
      <c r="Q285" s="22"/>
      <c r="R285" s="23"/>
      <c r="S285" s="20"/>
      <c r="T285" s="21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21"/>
      <c r="O287" s="21"/>
      <c r="P287" s="21"/>
      <c r="Q287" s="22"/>
      <c r="R287" s="23"/>
      <c r="S287" s="20"/>
      <c r="T287" s="21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>
      <c r="A288" s="4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21"/>
      <c r="O288" s="21"/>
      <c r="P288" s="21"/>
      <c r="Q288" s="22"/>
      <c r="R288" s="23"/>
      <c r="S288" s="20"/>
      <c r="T288" s="21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>
      <c r="A289" s="4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21"/>
      <c r="O289" s="21"/>
      <c r="P289" s="21"/>
      <c r="Q289" s="22"/>
      <c r="R289" s="23"/>
      <c r="S289" s="20"/>
      <c r="T289" s="21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29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:29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29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:29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:29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:29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:29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:29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2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29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:29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:29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:29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:29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:29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:29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:29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:29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:29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:29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:29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:29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:29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:29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:29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:29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:2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:29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:29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:29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:29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:29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:29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:29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:29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:2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29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:29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29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:29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:29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:29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:29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:29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:29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:2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:29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:29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:29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:29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:29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:29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:29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:29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:29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: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:29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:29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:29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:29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:29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:29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1:29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:29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:29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1:2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:29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:29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:29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:29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:29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:29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:29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:29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:29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:2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:29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:29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:29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:29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:29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:29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:29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:29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:29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2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:29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:29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:29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:29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:29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:29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:29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:29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:29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:2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:29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:29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:29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:29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:29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:29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:29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:29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:29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:2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:29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:29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:29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:29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:29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:29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:29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:29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:29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:2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:29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:29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:29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:29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1:29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1:29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:29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:29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:29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:2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:29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1:29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1:29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1:29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1:29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1:29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1:29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1:29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1:29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1:2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1:29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1:29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1:29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1:29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1:29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1:29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1:29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1:29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1:29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1:2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1:29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1:29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1:29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1:29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1:29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1:29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1:29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1:29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1:29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1: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1:29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1:29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1:29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1:29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1:29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1:29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1:29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1:29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1:29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1:2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1:29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1:29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1:29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1:29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1:29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1:29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1:29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1:29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1:29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1:2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1:29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1:29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1:29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1:29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1:29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1:29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1:29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1:29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1:29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1:2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1:29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1:29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1:29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1:29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1:29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1:29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1:29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1:29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1:29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1:2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1:29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1:29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1:29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1:29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1:29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1:29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1:29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1:29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1:29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1:2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1:29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1:29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1:29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1:29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1:29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1:29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1:29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1:29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1:29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1:2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1:29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1:29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1:29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1:29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1:29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1:29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1:29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1:29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1:29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1:2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1:29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1:29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1:29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1:29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1:29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1:29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1:29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1:29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1:29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1:2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1:29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1:29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1:29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1:29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1:29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1:29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1:29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1:29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1:29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1:2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1:29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1:29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1:29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1:29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1:29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1:29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1:29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1:29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1:29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1: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1:29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1:29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1:29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1:29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1:29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1:29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1:29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1:29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1:29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1:2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1:29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1:29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1:29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1:29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1:29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1:29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1:29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1:29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1:29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1:2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1:29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1:29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1:29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1:29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1:29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1:29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1:29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1:29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1:29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1:2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1:29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1:29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1:29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1:29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1:29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1:29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1:29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1:29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1:29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1:2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1:29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1:29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1:29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1:29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1:29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1:29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1:29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1:29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1:29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1:2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1:29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1:29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1:29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1:29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1:29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1:29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1:29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1:29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1:29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1:2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1:29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1:29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1:29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1:29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1:29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1:29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1:29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1:29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1:29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1:2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1:29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1:29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1:29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1:29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1:29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1:29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1:29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1:29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1:29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1:2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1:29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1:29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1:29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1:29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1:29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1:29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1:29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1:29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1:29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1:2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1:29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1:29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1:29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1:29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1:29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1:29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1:29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1:29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1:29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1: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1:29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1:29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1:29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1:29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1:29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1:29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1:29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1:29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1:29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1:2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1:29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1:29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1:29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1:29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1:29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1:29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1:29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1:29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1:29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1:2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1:29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1:29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1:29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1:29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1:29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1:29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1:29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1:29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1:29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1:2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1:29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1:29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1:29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1:29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1:29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1:29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1:29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1:29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1:29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1:2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1:29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1:29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1:29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1:29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1:29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1:29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1:29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1:29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1:29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1:2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1:29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1:29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1:29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1:29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1:29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1:29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1:29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1:29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1:29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1:2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1:29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1:29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1:29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1:29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1:29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1:29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1:29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1:29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1:29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1:2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1:29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1:29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1:29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1:29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1:29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1:29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1:29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1:29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1:29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1:2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1:29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1:29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1:29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1:29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1:29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1:29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1:29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1:29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1:29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1:2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1:29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1:29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1:29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1:29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1:29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1:29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1:29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1:29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1:29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1: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1:29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1:29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1:29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1:29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1:29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1:29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1:29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1:29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1:29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1:2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1:29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1:29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1:29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1:29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1:29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1:29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1:29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1:29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1:29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1:2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1:29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1:29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1:29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spans="1:29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spans="1:29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spans="1:29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spans="1:29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spans="1:29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spans="1:29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spans="1:2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spans="1:29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spans="1:29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spans="1:29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spans="1:29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spans="1:29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spans="1:29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spans="1:29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spans="1:29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spans="1:29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spans="1:2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spans="1:29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spans="1:29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spans="1:29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spans="1:29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spans="1:29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spans="1:29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spans="1:29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spans="1:29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spans="1:29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spans="1:2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spans="1:29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1:29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1:29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1:29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1:29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1:29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1:29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1:29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1:29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1:2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1:29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1:29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1:29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1:29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1:29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1:29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1:29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1:29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1:29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1:2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1:29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1:29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1:29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1:29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1:29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1:29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1:29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1:29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1:29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1:2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1:29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1:29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1:29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1:29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1:29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1:29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1:29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1:29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1:29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1:2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1:29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1:29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1:29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1:29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1:29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1:29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1:29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1:29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1:29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1: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1:29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1:29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1:29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1:29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1:29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1:29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1:29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1:29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1:29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1:2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1:29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1:29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1:29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1:29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1:29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1:29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1:29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1:29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1:29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1:2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1:29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1:29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1:29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1:29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1:29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1:29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1:29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1:29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1:29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1:2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1:29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1:29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1:29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1:29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1:29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1:29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1:29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1:29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1:29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1:2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1:29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1:29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spans="1:29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spans="1:29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spans="1:29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spans="1:29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spans="1:29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spans="1:29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spans="1:29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spans="1:2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spans="1:29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spans="1:29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spans="1:29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spans="1:29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spans="1:29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spans="1:29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spans="1:29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spans="1:29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spans="1:29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spans="1:2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spans="1:29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spans="1:29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spans="1:29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spans="1:29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spans="1:29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spans="1:29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spans="1:29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spans="1:29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spans="1:29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spans="1:2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spans="1:29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 spans="1:29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</sheetData>
  <mergeCells count="499">
    <mergeCell ref="A1:M1"/>
    <mergeCell ref="A6:M6"/>
    <mergeCell ref="N7:N9"/>
    <mergeCell ref="O7:O9"/>
    <mergeCell ref="P7:P9"/>
    <mergeCell ref="Q7:Q9"/>
    <mergeCell ref="R7:R9"/>
    <mergeCell ref="S7:S9"/>
    <mergeCell ref="T7:T9"/>
    <mergeCell ref="N11:N13"/>
    <mergeCell ref="O11:O13"/>
    <mergeCell ref="P11:P13"/>
    <mergeCell ref="Q11:Q13"/>
    <mergeCell ref="R11:R13"/>
    <mergeCell ref="S11:S13"/>
    <mergeCell ref="T11:T13"/>
    <mergeCell ref="S15:S17"/>
    <mergeCell ref="T15:T17"/>
    <mergeCell ref="N19:N21"/>
    <mergeCell ref="O19:O21"/>
    <mergeCell ref="P19:P21"/>
    <mergeCell ref="Q19:Q21"/>
    <mergeCell ref="R19:R21"/>
    <mergeCell ref="S19:S21"/>
    <mergeCell ref="T19:T21"/>
    <mergeCell ref="N15:N17"/>
    <mergeCell ref="O15:O17"/>
    <mergeCell ref="P15:P17"/>
    <mergeCell ref="Q15:Q17"/>
    <mergeCell ref="R15:R17"/>
    <mergeCell ref="S23:S25"/>
    <mergeCell ref="T23:T25"/>
    <mergeCell ref="N27:N29"/>
    <mergeCell ref="O27:O29"/>
    <mergeCell ref="P27:P29"/>
    <mergeCell ref="Q27:Q29"/>
    <mergeCell ref="R27:R29"/>
    <mergeCell ref="S27:S29"/>
    <mergeCell ref="T27:T29"/>
    <mergeCell ref="N23:N25"/>
    <mergeCell ref="O23:O25"/>
    <mergeCell ref="P23:P25"/>
    <mergeCell ref="Q23:Q25"/>
    <mergeCell ref="R23:R25"/>
    <mergeCell ref="S31:S33"/>
    <mergeCell ref="T31:T33"/>
    <mergeCell ref="N35:N37"/>
    <mergeCell ref="O35:O37"/>
    <mergeCell ref="P35:P37"/>
    <mergeCell ref="Q35:Q37"/>
    <mergeCell ref="R35:R37"/>
    <mergeCell ref="S35:S37"/>
    <mergeCell ref="T35:T37"/>
    <mergeCell ref="N31:N33"/>
    <mergeCell ref="O31:O33"/>
    <mergeCell ref="P31:P33"/>
    <mergeCell ref="Q31:Q33"/>
    <mergeCell ref="R31:R33"/>
    <mergeCell ref="S39:S41"/>
    <mergeCell ref="T39:T41"/>
    <mergeCell ref="N43:N45"/>
    <mergeCell ref="O43:O45"/>
    <mergeCell ref="P43:P45"/>
    <mergeCell ref="Q43:Q45"/>
    <mergeCell ref="R43:R45"/>
    <mergeCell ref="S43:S45"/>
    <mergeCell ref="T43:T45"/>
    <mergeCell ref="N39:N41"/>
    <mergeCell ref="O39:O41"/>
    <mergeCell ref="P39:P41"/>
    <mergeCell ref="Q39:Q41"/>
    <mergeCell ref="R39:R41"/>
    <mergeCell ref="S47:S49"/>
    <mergeCell ref="T47:T49"/>
    <mergeCell ref="N51:N53"/>
    <mergeCell ref="O51:O53"/>
    <mergeCell ref="P51:P53"/>
    <mergeCell ref="Q51:Q53"/>
    <mergeCell ref="R51:R53"/>
    <mergeCell ref="S51:S53"/>
    <mergeCell ref="T51:T53"/>
    <mergeCell ref="N47:N49"/>
    <mergeCell ref="O47:O49"/>
    <mergeCell ref="P47:P49"/>
    <mergeCell ref="Q47:Q49"/>
    <mergeCell ref="R47:R49"/>
    <mergeCell ref="S55:S57"/>
    <mergeCell ref="T55:T57"/>
    <mergeCell ref="N59:N61"/>
    <mergeCell ref="O59:O61"/>
    <mergeCell ref="P59:P61"/>
    <mergeCell ref="Q59:Q61"/>
    <mergeCell ref="R59:R61"/>
    <mergeCell ref="S59:S61"/>
    <mergeCell ref="T59:T61"/>
    <mergeCell ref="N55:N57"/>
    <mergeCell ref="O55:O57"/>
    <mergeCell ref="P55:P57"/>
    <mergeCell ref="Q55:Q57"/>
    <mergeCell ref="R55:R57"/>
    <mergeCell ref="S63:S65"/>
    <mergeCell ref="T63:T65"/>
    <mergeCell ref="N67:N69"/>
    <mergeCell ref="O67:O69"/>
    <mergeCell ref="P67:P69"/>
    <mergeCell ref="Q67:Q69"/>
    <mergeCell ref="R67:R69"/>
    <mergeCell ref="S67:S69"/>
    <mergeCell ref="T67:T69"/>
    <mergeCell ref="N63:N65"/>
    <mergeCell ref="O63:O65"/>
    <mergeCell ref="P63:P65"/>
    <mergeCell ref="Q63:Q65"/>
    <mergeCell ref="R63:R65"/>
    <mergeCell ref="S71:S73"/>
    <mergeCell ref="T71:T73"/>
    <mergeCell ref="N75:N77"/>
    <mergeCell ref="O75:O77"/>
    <mergeCell ref="P75:P77"/>
    <mergeCell ref="Q75:Q77"/>
    <mergeCell ref="R75:R77"/>
    <mergeCell ref="S75:S77"/>
    <mergeCell ref="T75:T77"/>
    <mergeCell ref="N71:N73"/>
    <mergeCell ref="O71:O73"/>
    <mergeCell ref="P71:P73"/>
    <mergeCell ref="Q71:Q73"/>
    <mergeCell ref="R71:R73"/>
    <mergeCell ref="S79:S81"/>
    <mergeCell ref="T79:T81"/>
    <mergeCell ref="N83:N85"/>
    <mergeCell ref="O83:O85"/>
    <mergeCell ref="P83:P85"/>
    <mergeCell ref="Q83:Q85"/>
    <mergeCell ref="R83:R85"/>
    <mergeCell ref="S83:S85"/>
    <mergeCell ref="T83:T85"/>
    <mergeCell ref="N79:N81"/>
    <mergeCell ref="O79:O81"/>
    <mergeCell ref="P79:P81"/>
    <mergeCell ref="Q79:Q81"/>
    <mergeCell ref="R79:R81"/>
    <mergeCell ref="S87:S89"/>
    <mergeCell ref="T87:T89"/>
    <mergeCell ref="N91:N93"/>
    <mergeCell ref="O91:O93"/>
    <mergeCell ref="P91:P93"/>
    <mergeCell ref="Q91:Q93"/>
    <mergeCell ref="R91:R93"/>
    <mergeCell ref="S91:S93"/>
    <mergeCell ref="T91:T93"/>
    <mergeCell ref="N87:N89"/>
    <mergeCell ref="O87:O89"/>
    <mergeCell ref="P87:P89"/>
    <mergeCell ref="Q87:Q89"/>
    <mergeCell ref="R87:R89"/>
    <mergeCell ref="S95:S97"/>
    <mergeCell ref="T95:T97"/>
    <mergeCell ref="N99:N101"/>
    <mergeCell ref="O99:O101"/>
    <mergeCell ref="P99:P101"/>
    <mergeCell ref="Q99:Q101"/>
    <mergeCell ref="R99:R101"/>
    <mergeCell ref="S99:S101"/>
    <mergeCell ref="T99:T101"/>
    <mergeCell ref="N95:N97"/>
    <mergeCell ref="O95:O97"/>
    <mergeCell ref="P95:P97"/>
    <mergeCell ref="Q95:Q97"/>
    <mergeCell ref="R95:R97"/>
    <mergeCell ref="S103:S105"/>
    <mergeCell ref="T103:T105"/>
    <mergeCell ref="N107:N109"/>
    <mergeCell ref="O107:O109"/>
    <mergeCell ref="P107:P109"/>
    <mergeCell ref="Q107:Q109"/>
    <mergeCell ref="R107:R109"/>
    <mergeCell ref="S107:S109"/>
    <mergeCell ref="T107:T109"/>
    <mergeCell ref="N103:N105"/>
    <mergeCell ref="O103:O105"/>
    <mergeCell ref="P103:P105"/>
    <mergeCell ref="Q103:Q105"/>
    <mergeCell ref="R103:R105"/>
    <mergeCell ref="S111:S113"/>
    <mergeCell ref="T111:T113"/>
    <mergeCell ref="N115:N117"/>
    <mergeCell ref="O115:O117"/>
    <mergeCell ref="P115:P117"/>
    <mergeCell ref="Q115:Q117"/>
    <mergeCell ref="R115:R117"/>
    <mergeCell ref="S115:S117"/>
    <mergeCell ref="T115:T117"/>
    <mergeCell ref="N111:N113"/>
    <mergeCell ref="O111:O113"/>
    <mergeCell ref="P111:P113"/>
    <mergeCell ref="Q111:Q113"/>
    <mergeCell ref="R111:R113"/>
    <mergeCell ref="S119:S121"/>
    <mergeCell ref="T119:T121"/>
    <mergeCell ref="N123:N125"/>
    <mergeCell ref="O123:O125"/>
    <mergeCell ref="P123:P125"/>
    <mergeCell ref="Q123:Q125"/>
    <mergeCell ref="R123:R125"/>
    <mergeCell ref="S123:S125"/>
    <mergeCell ref="T123:T125"/>
    <mergeCell ref="N119:N121"/>
    <mergeCell ref="O119:O121"/>
    <mergeCell ref="P119:P121"/>
    <mergeCell ref="Q119:Q121"/>
    <mergeCell ref="R119:R121"/>
    <mergeCell ref="S127:S129"/>
    <mergeCell ref="T127:T129"/>
    <mergeCell ref="N131:N133"/>
    <mergeCell ref="O131:O133"/>
    <mergeCell ref="P131:P133"/>
    <mergeCell ref="Q131:Q133"/>
    <mergeCell ref="R131:R133"/>
    <mergeCell ref="S131:S133"/>
    <mergeCell ref="T131:T133"/>
    <mergeCell ref="N127:N129"/>
    <mergeCell ref="O127:O129"/>
    <mergeCell ref="P127:P129"/>
    <mergeCell ref="Q127:Q129"/>
    <mergeCell ref="R127:R129"/>
    <mergeCell ref="S135:S137"/>
    <mergeCell ref="T135:T137"/>
    <mergeCell ref="N139:N141"/>
    <mergeCell ref="O139:O141"/>
    <mergeCell ref="P139:P141"/>
    <mergeCell ref="Q139:Q141"/>
    <mergeCell ref="R139:R141"/>
    <mergeCell ref="S139:S141"/>
    <mergeCell ref="T139:T141"/>
    <mergeCell ref="N135:N137"/>
    <mergeCell ref="O135:O137"/>
    <mergeCell ref="P135:P137"/>
    <mergeCell ref="Q135:Q137"/>
    <mergeCell ref="R135:R137"/>
    <mergeCell ref="S143:S145"/>
    <mergeCell ref="T143:T145"/>
    <mergeCell ref="N147:N149"/>
    <mergeCell ref="O147:O149"/>
    <mergeCell ref="P147:P149"/>
    <mergeCell ref="Q147:Q149"/>
    <mergeCell ref="R147:R149"/>
    <mergeCell ref="S147:S149"/>
    <mergeCell ref="T147:T149"/>
    <mergeCell ref="N143:N145"/>
    <mergeCell ref="O143:O145"/>
    <mergeCell ref="P143:P145"/>
    <mergeCell ref="Q143:Q145"/>
    <mergeCell ref="R143:R145"/>
    <mergeCell ref="S151:S153"/>
    <mergeCell ref="T151:T153"/>
    <mergeCell ref="N155:N157"/>
    <mergeCell ref="O155:O157"/>
    <mergeCell ref="P155:P157"/>
    <mergeCell ref="Q155:Q157"/>
    <mergeCell ref="R155:R157"/>
    <mergeCell ref="S155:S157"/>
    <mergeCell ref="T155:T157"/>
    <mergeCell ref="N151:N153"/>
    <mergeCell ref="O151:O153"/>
    <mergeCell ref="P151:P153"/>
    <mergeCell ref="Q151:Q153"/>
    <mergeCell ref="R151:R153"/>
    <mergeCell ref="S159:S161"/>
    <mergeCell ref="T159:T161"/>
    <mergeCell ref="N163:N165"/>
    <mergeCell ref="O163:O165"/>
    <mergeCell ref="P163:P165"/>
    <mergeCell ref="Q163:Q165"/>
    <mergeCell ref="R163:R165"/>
    <mergeCell ref="S163:S165"/>
    <mergeCell ref="T163:T165"/>
    <mergeCell ref="N159:N161"/>
    <mergeCell ref="O159:O161"/>
    <mergeCell ref="P159:P161"/>
    <mergeCell ref="Q159:Q161"/>
    <mergeCell ref="R159:R161"/>
    <mergeCell ref="S167:S169"/>
    <mergeCell ref="T167:T169"/>
    <mergeCell ref="N171:N173"/>
    <mergeCell ref="O171:O173"/>
    <mergeCell ref="P171:P173"/>
    <mergeCell ref="Q171:Q173"/>
    <mergeCell ref="R171:R173"/>
    <mergeCell ref="S171:S173"/>
    <mergeCell ref="T171:T173"/>
    <mergeCell ref="N167:N169"/>
    <mergeCell ref="O167:O169"/>
    <mergeCell ref="P167:P169"/>
    <mergeCell ref="Q167:Q169"/>
    <mergeCell ref="R167:R169"/>
    <mergeCell ref="S175:S177"/>
    <mergeCell ref="T175:T177"/>
    <mergeCell ref="N179:N181"/>
    <mergeCell ref="O179:O181"/>
    <mergeCell ref="P179:P181"/>
    <mergeCell ref="Q179:Q181"/>
    <mergeCell ref="R179:R181"/>
    <mergeCell ref="S179:S181"/>
    <mergeCell ref="T179:T181"/>
    <mergeCell ref="N175:N177"/>
    <mergeCell ref="O175:O177"/>
    <mergeCell ref="P175:P177"/>
    <mergeCell ref="Q175:Q177"/>
    <mergeCell ref="R175:R177"/>
    <mergeCell ref="S183:S185"/>
    <mergeCell ref="T183:T185"/>
    <mergeCell ref="N187:N189"/>
    <mergeCell ref="O187:O189"/>
    <mergeCell ref="P187:P189"/>
    <mergeCell ref="Q187:Q189"/>
    <mergeCell ref="R187:R189"/>
    <mergeCell ref="S187:S189"/>
    <mergeCell ref="T187:T189"/>
    <mergeCell ref="N183:N185"/>
    <mergeCell ref="O183:O185"/>
    <mergeCell ref="P183:P185"/>
    <mergeCell ref="Q183:Q185"/>
    <mergeCell ref="R183:R185"/>
    <mergeCell ref="S191:S193"/>
    <mergeCell ref="T191:T193"/>
    <mergeCell ref="N195:N197"/>
    <mergeCell ref="O195:O197"/>
    <mergeCell ref="P195:P197"/>
    <mergeCell ref="Q195:Q197"/>
    <mergeCell ref="R195:R197"/>
    <mergeCell ref="S195:S197"/>
    <mergeCell ref="T195:T197"/>
    <mergeCell ref="N191:N193"/>
    <mergeCell ref="O191:O193"/>
    <mergeCell ref="P191:P193"/>
    <mergeCell ref="Q191:Q193"/>
    <mergeCell ref="R191:R193"/>
    <mergeCell ref="S199:S201"/>
    <mergeCell ref="T199:T201"/>
    <mergeCell ref="N203:N205"/>
    <mergeCell ref="O203:O205"/>
    <mergeCell ref="P203:P205"/>
    <mergeCell ref="Q203:Q205"/>
    <mergeCell ref="R203:R205"/>
    <mergeCell ref="S203:S205"/>
    <mergeCell ref="T203:T205"/>
    <mergeCell ref="N199:N201"/>
    <mergeCell ref="O199:O201"/>
    <mergeCell ref="P199:P201"/>
    <mergeCell ref="Q199:Q201"/>
    <mergeCell ref="R199:R201"/>
    <mergeCell ref="S207:S209"/>
    <mergeCell ref="T207:T209"/>
    <mergeCell ref="N211:N213"/>
    <mergeCell ref="O211:O213"/>
    <mergeCell ref="P211:P213"/>
    <mergeCell ref="Q211:Q213"/>
    <mergeCell ref="R211:R213"/>
    <mergeCell ref="S211:S213"/>
    <mergeCell ref="T211:T213"/>
    <mergeCell ref="N207:N209"/>
    <mergeCell ref="O207:O209"/>
    <mergeCell ref="P207:P209"/>
    <mergeCell ref="Q207:Q209"/>
    <mergeCell ref="R207:R209"/>
    <mergeCell ref="S215:S217"/>
    <mergeCell ref="T215:T217"/>
    <mergeCell ref="N219:N221"/>
    <mergeCell ref="O219:O221"/>
    <mergeCell ref="P219:P221"/>
    <mergeCell ref="Q219:Q221"/>
    <mergeCell ref="R219:R221"/>
    <mergeCell ref="S219:S221"/>
    <mergeCell ref="T219:T221"/>
    <mergeCell ref="N215:N217"/>
    <mergeCell ref="O215:O217"/>
    <mergeCell ref="P215:P217"/>
    <mergeCell ref="Q215:Q217"/>
    <mergeCell ref="R215:R217"/>
    <mergeCell ref="S223:S225"/>
    <mergeCell ref="T223:T225"/>
    <mergeCell ref="N227:N229"/>
    <mergeCell ref="O227:O229"/>
    <mergeCell ref="P227:P229"/>
    <mergeCell ref="Q227:Q229"/>
    <mergeCell ref="R227:R229"/>
    <mergeCell ref="S227:S229"/>
    <mergeCell ref="T227:T229"/>
    <mergeCell ref="N223:N225"/>
    <mergeCell ref="O223:O225"/>
    <mergeCell ref="P223:P225"/>
    <mergeCell ref="Q223:Q225"/>
    <mergeCell ref="R223:R225"/>
    <mergeCell ref="S231:S233"/>
    <mergeCell ref="T231:T233"/>
    <mergeCell ref="N235:N237"/>
    <mergeCell ref="O235:O237"/>
    <mergeCell ref="P235:P237"/>
    <mergeCell ref="Q235:Q237"/>
    <mergeCell ref="R235:R237"/>
    <mergeCell ref="S235:S237"/>
    <mergeCell ref="T235:T237"/>
    <mergeCell ref="N231:N233"/>
    <mergeCell ref="O231:O233"/>
    <mergeCell ref="P231:P233"/>
    <mergeCell ref="Q231:Q233"/>
    <mergeCell ref="R231:R233"/>
    <mergeCell ref="S239:S241"/>
    <mergeCell ref="T239:T241"/>
    <mergeCell ref="N243:N245"/>
    <mergeCell ref="O243:O245"/>
    <mergeCell ref="P243:P245"/>
    <mergeCell ref="Q243:Q245"/>
    <mergeCell ref="R243:R245"/>
    <mergeCell ref="S243:S245"/>
    <mergeCell ref="T243:T245"/>
    <mergeCell ref="N239:N241"/>
    <mergeCell ref="O239:O241"/>
    <mergeCell ref="P239:P241"/>
    <mergeCell ref="Q239:Q241"/>
    <mergeCell ref="R239:R241"/>
    <mergeCell ref="S247:S249"/>
    <mergeCell ref="T247:T249"/>
    <mergeCell ref="N251:N253"/>
    <mergeCell ref="O251:O253"/>
    <mergeCell ref="P251:P253"/>
    <mergeCell ref="Q251:Q253"/>
    <mergeCell ref="R251:R253"/>
    <mergeCell ref="S251:S253"/>
    <mergeCell ref="T251:T253"/>
    <mergeCell ref="N247:N249"/>
    <mergeCell ref="O247:O249"/>
    <mergeCell ref="P247:P249"/>
    <mergeCell ref="Q247:Q249"/>
    <mergeCell ref="R247:R249"/>
    <mergeCell ref="S255:S257"/>
    <mergeCell ref="T255:T257"/>
    <mergeCell ref="N259:N261"/>
    <mergeCell ref="O259:O261"/>
    <mergeCell ref="P259:P261"/>
    <mergeCell ref="Q259:Q261"/>
    <mergeCell ref="R259:R261"/>
    <mergeCell ref="S259:S261"/>
    <mergeCell ref="T259:T261"/>
    <mergeCell ref="N255:N257"/>
    <mergeCell ref="O255:O257"/>
    <mergeCell ref="P255:P257"/>
    <mergeCell ref="Q255:Q257"/>
    <mergeCell ref="R255:R257"/>
    <mergeCell ref="S263:S265"/>
    <mergeCell ref="T263:T265"/>
    <mergeCell ref="N267:N269"/>
    <mergeCell ref="O267:O269"/>
    <mergeCell ref="P267:P269"/>
    <mergeCell ref="Q267:Q269"/>
    <mergeCell ref="R267:R269"/>
    <mergeCell ref="S267:S269"/>
    <mergeCell ref="T267:T269"/>
    <mergeCell ref="N263:N265"/>
    <mergeCell ref="O263:O265"/>
    <mergeCell ref="P263:P265"/>
    <mergeCell ref="Q263:Q265"/>
    <mergeCell ref="R263:R265"/>
    <mergeCell ref="S271:S273"/>
    <mergeCell ref="T271:T273"/>
    <mergeCell ref="N275:N277"/>
    <mergeCell ref="O275:O277"/>
    <mergeCell ref="P275:P277"/>
    <mergeCell ref="Q275:Q277"/>
    <mergeCell ref="R275:R277"/>
    <mergeCell ref="S275:S277"/>
    <mergeCell ref="T275:T277"/>
    <mergeCell ref="N271:N273"/>
    <mergeCell ref="O271:O273"/>
    <mergeCell ref="P271:P273"/>
    <mergeCell ref="Q271:Q273"/>
    <mergeCell ref="R271:R273"/>
    <mergeCell ref="S287:S289"/>
    <mergeCell ref="T287:T289"/>
    <mergeCell ref="N287:N289"/>
    <mergeCell ref="O287:O289"/>
    <mergeCell ref="P287:P289"/>
    <mergeCell ref="Q287:Q289"/>
    <mergeCell ref="R287:R289"/>
    <mergeCell ref="S279:S281"/>
    <mergeCell ref="T279:T281"/>
    <mergeCell ref="N283:N285"/>
    <mergeCell ref="O283:O285"/>
    <mergeCell ref="P283:P285"/>
    <mergeCell ref="Q283:Q285"/>
    <mergeCell ref="R283:R285"/>
    <mergeCell ref="S283:S285"/>
    <mergeCell ref="T283:T285"/>
    <mergeCell ref="N279:N281"/>
    <mergeCell ref="O279:O281"/>
    <mergeCell ref="P279:P281"/>
    <mergeCell ref="Q279:Q281"/>
    <mergeCell ref="R279:R281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C8"/>
  <sheetViews>
    <sheetView workbookViewId="0">
      <selection activeCell="M38" sqref="M38"/>
    </sheetView>
  </sheetViews>
  <sheetFormatPr baseColWidth="10" defaultColWidth="14.5" defaultRowHeight="15.75" customHeight="1"/>
  <sheetData>
    <row r="1" spans="1:3" ht="15.75" customHeight="1">
      <c r="A1" s="1" t="s">
        <v>18</v>
      </c>
      <c r="B1" s="1"/>
      <c r="C1" s="1"/>
    </row>
    <row r="2" spans="1:3" ht="15.75" customHeight="1">
      <c r="A2" s="1" t="s">
        <v>19</v>
      </c>
      <c r="B2" s="2">
        <v>0</v>
      </c>
      <c r="C2" s="3">
        <v>0.05</v>
      </c>
    </row>
    <row r="3" spans="1:3" ht="15.75" customHeight="1">
      <c r="A3" s="1" t="s">
        <v>20</v>
      </c>
      <c r="B3" s="2">
        <v>97.5</v>
      </c>
      <c r="C3" s="3">
        <v>0.1</v>
      </c>
    </row>
    <row r="4" spans="1:3" ht="15.75" customHeight="1">
      <c r="A4" s="1" t="s">
        <v>21</v>
      </c>
      <c r="B4" s="2">
        <v>42.75</v>
      </c>
      <c r="C4" s="3">
        <v>0.2</v>
      </c>
    </row>
    <row r="5" spans="1:3" ht="15.75" customHeight="1">
      <c r="A5" s="1" t="s">
        <v>22</v>
      </c>
      <c r="B5" s="2">
        <v>63.6</v>
      </c>
      <c r="C5" s="3">
        <v>0.23</v>
      </c>
    </row>
    <row r="6" spans="1:3" ht="15.75" customHeight="1">
      <c r="A6" s="1" t="s">
        <v>23</v>
      </c>
      <c r="B6" s="2">
        <v>153.6</v>
      </c>
      <c r="C6" s="3">
        <v>0.33</v>
      </c>
    </row>
    <row r="7" spans="1:3" ht="15.75" customHeight="1">
      <c r="A7" s="1" t="s">
        <v>24</v>
      </c>
      <c r="B7" s="2">
        <v>279.60000000000002</v>
      </c>
      <c r="C7" s="3">
        <v>0.4</v>
      </c>
    </row>
    <row r="8" spans="1:3" ht="15.75" customHeight="1">
      <c r="A8" s="1" t="s">
        <v>25</v>
      </c>
      <c r="B8" s="2">
        <v>479.6</v>
      </c>
      <c r="C8" s="3">
        <v>0.45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20190707Liquid版</vt:lpstr>
      <vt:lpstr>区分ち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鹿内孝政</cp:lastModifiedBy>
  <dcterms:modified xsi:type="dcterms:W3CDTF">2019-07-07T12:11:59Z</dcterms:modified>
</cp:coreProperties>
</file>